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5120" windowHeight="8010" activeTab="9"/>
  </bookViews>
  <sheets>
    <sheet name="1" sheetId="1" r:id="rId1"/>
    <sheet name="2" sheetId="10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_2" sheetId="11" r:id="rId9"/>
    <sheet name="9_1" sheetId="12" r:id="rId10"/>
    <sheet name="10" sheetId="15" r:id="rId11"/>
    <sheet name="10_" sheetId="13" r:id="rId12"/>
  </sheets>
  <definedNames>
    <definedName name="_xlnm._FilterDatabase" localSheetId="11" hidden="1">'10_'!$A$1:$C$21</definedName>
  </definedNames>
  <calcPr calcId="124519"/>
</workbook>
</file>

<file path=xl/calcChain.xml><?xml version="1.0" encoding="utf-8"?>
<calcChain xmlns="http://schemas.openxmlformats.org/spreadsheetml/2006/main">
  <c r="D22" i="12"/>
  <c r="C22"/>
  <c r="D21"/>
  <c r="C21"/>
  <c r="D16"/>
  <c r="C16"/>
  <c r="D11"/>
  <c r="C11"/>
  <c r="D6"/>
  <c r="C6"/>
  <c r="D32" i="11"/>
  <c r="C32"/>
  <c r="D30"/>
  <c r="C30"/>
  <c r="D28"/>
  <c r="C28"/>
  <c r="D26"/>
  <c r="C26"/>
  <c r="D24"/>
  <c r="C24"/>
  <c r="D22"/>
  <c r="C22"/>
  <c r="D19"/>
  <c r="C19"/>
  <c r="D17"/>
  <c r="C17"/>
  <c r="D15"/>
  <c r="C15"/>
  <c r="D13"/>
  <c r="C13"/>
  <c r="D11"/>
  <c r="C11"/>
  <c r="D9"/>
  <c r="C9"/>
  <c r="D7"/>
  <c r="C7"/>
  <c r="D5"/>
  <c r="C5"/>
  <c r="D3"/>
  <c r="D33" s="1"/>
  <c r="C3"/>
  <c r="C33" s="1"/>
  <c r="C7" i="7"/>
  <c r="J18" i="3"/>
  <c r="J14"/>
  <c r="J12"/>
  <c r="C3" i="8"/>
  <c r="C4"/>
  <c r="C2"/>
  <c r="C5" i="7"/>
  <c r="C3"/>
  <c r="C1"/>
  <c r="D10" i="6"/>
  <c r="D11"/>
  <c r="D12"/>
  <c r="D13"/>
  <c r="D14"/>
  <c r="D15"/>
  <c r="D16"/>
  <c r="D17"/>
  <c r="D18"/>
  <c r="D20"/>
  <c r="D21"/>
  <c r="D22"/>
  <c r="D23"/>
  <c r="D24"/>
  <c r="D25"/>
  <c r="D26"/>
  <c r="D27"/>
  <c r="D28"/>
  <c r="D29"/>
  <c r="D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9"/>
  <c r="H11" i="4"/>
  <c r="H4"/>
  <c r="H5"/>
  <c r="H6"/>
  <c r="H7"/>
  <c r="H8"/>
  <c r="H9"/>
  <c r="H10"/>
  <c r="H3"/>
  <c r="G11"/>
  <c r="E10"/>
  <c r="E9"/>
  <c r="F4"/>
  <c r="F5"/>
  <c r="F6"/>
  <c r="F7"/>
  <c r="F8"/>
  <c r="F9"/>
  <c r="F10"/>
  <c r="F3"/>
  <c r="E11"/>
  <c r="E4"/>
  <c r="E5"/>
  <c r="E6"/>
  <c r="E7"/>
  <c r="E8"/>
  <c r="E3"/>
  <c r="D4"/>
  <c r="D5"/>
  <c r="D6"/>
  <c r="D7"/>
  <c r="D8"/>
  <c r="D9"/>
  <c r="D10"/>
  <c r="D11"/>
  <c r="D3"/>
  <c r="C11"/>
  <c r="J16" i="3"/>
  <c r="J10"/>
  <c r="J8"/>
  <c r="J6"/>
  <c r="J4"/>
  <c r="J7" i="10"/>
  <c r="J6"/>
  <c r="J5"/>
  <c r="J4"/>
  <c r="J3"/>
  <c r="F11" i="4" l="1"/>
</calcChain>
</file>

<file path=xl/comments1.xml><?xml version="1.0" encoding="utf-8"?>
<comments xmlns="http://schemas.openxmlformats.org/spreadsheetml/2006/main">
  <authors>
    <author>Автор</author>
  </authors>
  <commentList>
    <comment ref="C2" authorId="0">
      <text>
        <r>
          <rPr>
            <sz val="10"/>
            <color indexed="81"/>
            <rFont val="Tahoma"/>
            <family val="2"/>
            <charset val="204"/>
          </rPr>
          <t>Ввести довільні числа</t>
        </r>
      </text>
    </comment>
    <comment ref="D2" authorId="0">
      <text>
        <r>
          <rPr>
            <sz val="10"/>
            <color indexed="81"/>
            <rFont val="Tahoma"/>
            <family val="2"/>
            <charset val="204"/>
          </rPr>
          <t>Обчислити за формулою</t>
        </r>
      </text>
    </comment>
    <comment ref="E2" authorId="0">
      <text>
        <r>
          <rPr>
            <sz val="10"/>
            <color indexed="81"/>
            <rFont val="Tahoma"/>
            <family val="2"/>
            <charset val="204"/>
          </rPr>
          <t>Заповнити самостійно любими числами. Деякі кліенти не знімають гроші.</t>
        </r>
      </text>
    </comment>
    <comment ref="F2" authorId="0">
      <text>
        <r>
          <rPr>
            <sz val="10"/>
            <color indexed="81"/>
            <rFont val="Tahoma"/>
            <family val="2"/>
            <charset val="204"/>
          </rPr>
          <t>Обчислити за формулою</t>
        </r>
      </text>
    </comment>
    <comment ref="G2" authorId="0">
      <text>
        <r>
          <rPr>
            <sz val="10"/>
            <color indexed="81"/>
            <rFont val="Tahoma"/>
            <family val="2"/>
            <charset val="204"/>
          </rPr>
          <t>Заповнити самостійно любими числами. Деякі кліенти не знімають гроші.</t>
        </r>
      </text>
    </comment>
    <comment ref="H2" authorId="0">
      <text>
        <r>
          <rPr>
            <sz val="10"/>
            <color indexed="81"/>
            <rFont val="Tahoma"/>
            <family val="2"/>
            <charset val="204"/>
          </rPr>
          <t>Обчислити за формулою</t>
        </r>
      </text>
    </comment>
  </commentList>
</comments>
</file>

<file path=xl/sharedStrings.xml><?xml version="1.0" encoding="utf-8"?>
<sst xmlns="http://schemas.openxmlformats.org/spreadsheetml/2006/main" count="192" uniqueCount="120">
  <si>
    <t>Суми:</t>
  </si>
  <si>
    <t>Вся матриця:</t>
  </si>
  <si>
    <t>Незафарбовані</t>
  </si>
  <si>
    <t>Обчислити суми у зафарбованих діапазонах</t>
  </si>
  <si>
    <t>Обчислити такі значення:</t>
  </si>
  <si>
    <t>Середнє арифметичне елементів матриці.</t>
  </si>
  <si>
    <t>Максимальний елемент серед елементів першого і останнього стовпчиків.</t>
  </si>
  <si>
    <t>Мінімальний з кутових елементів.</t>
  </si>
  <si>
    <t>Сума максимального і мінімального елементів матриці.</t>
  </si>
  <si>
    <t>Кількість чисел у виділеному блоці.</t>
  </si>
  <si>
    <t>Мінімальний елемент серед максимальних, знайдених у кожному стовпчику.</t>
  </si>
  <si>
    <t>Сума квадратів чисел першого рядка (можна використовувати функцію SUMSQ (СУММКВ))</t>
  </si>
  <si>
    <t>Сума попарних добутків елементів першого і останнього рядків.</t>
  </si>
  <si>
    <t>Річний відсоток</t>
  </si>
  <si>
    <t>Депозитний калькулятор</t>
  </si>
  <si>
    <t>№</t>
  </si>
  <si>
    <t>Прізвище</t>
  </si>
  <si>
    <t>Вклад</t>
  </si>
  <si>
    <t>Через 
1 рік</t>
  </si>
  <si>
    <t>Знято з рахунку</t>
  </si>
  <si>
    <t>Через 2 роки</t>
  </si>
  <si>
    <t>Через 3 роки</t>
  </si>
  <si>
    <t>Іванов</t>
  </si>
  <si>
    <t>Петров</t>
  </si>
  <si>
    <t>Сидоров</t>
  </si>
  <si>
    <t>Федотов</t>
  </si>
  <si>
    <t>Яковлев</t>
  </si>
  <si>
    <t>Протасов</t>
  </si>
  <si>
    <t>Рогов</t>
  </si>
  <si>
    <t>Данілов</t>
  </si>
  <si>
    <t>Всього:</t>
  </si>
  <si>
    <t>Зафіксована середня тепература протягом місяця травень у Сіднеї   (південь Австралії)</t>
  </si>
  <si>
    <t>День місяця</t>
  </si>
  <si>
    <t>Середня денна</t>
  </si>
  <si>
    <t>Середня нічна</t>
  </si>
  <si>
    <t>Побудувати графіки функцій</t>
  </si>
  <si>
    <r>
      <t xml:space="preserve"> </t>
    </r>
    <r>
      <rPr>
        <sz val="14"/>
        <color rgb="FF000000"/>
        <rFont val="Times New Roman"/>
        <family val="1"/>
        <charset val="204"/>
      </rPr>
      <t>y1(х)=sin2</t>
    </r>
    <r>
      <rPr>
        <i/>
        <sz val="14"/>
        <color rgb="FF000000"/>
        <rFont val="Times New Roman"/>
        <family val="1"/>
        <charset val="204"/>
      </rPr>
      <t>x</t>
    </r>
    <r>
      <rPr>
        <sz val="14"/>
        <color rgb="FF000000"/>
        <rFont val="Times New Roman"/>
        <family val="1"/>
        <charset val="204"/>
      </rPr>
      <t xml:space="preserve"> </t>
    </r>
  </si>
  <si>
    <r>
      <t xml:space="preserve"> y2(х)=sin(2</t>
    </r>
    <r>
      <rPr>
        <i/>
        <sz val="14"/>
        <color rgb="FF000000"/>
        <rFont val="Times New Roman"/>
        <family val="1"/>
        <charset val="204"/>
      </rPr>
      <t>x</t>
    </r>
    <r>
      <rPr>
        <sz val="14"/>
        <color rgb="FF000000"/>
        <rFont val="Times New Roman"/>
        <family val="1"/>
        <charset val="204"/>
      </rPr>
      <t>)/(2</t>
    </r>
    <r>
      <rPr>
        <i/>
        <sz val="14"/>
        <color rgb="FF000000"/>
        <rFont val="Times New Roman"/>
        <family val="1"/>
        <charset val="204"/>
      </rPr>
      <t>x</t>
    </r>
    <r>
      <rPr>
        <b/>
        <sz val="14"/>
        <color rgb="FF000000"/>
        <rFont val="Times New Roman"/>
        <family val="1"/>
        <charset val="204"/>
      </rPr>
      <t>)</t>
    </r>
    <r>
      <rPr>
        <sz val="14"/>
        <color rgb="FF000000"/>
        <rFont val="Times New Roman"/>
        <family val="1"/>
        <charset val="204"/>
      </rPr>
      <t xml:space="preserve"> на одному аркуші.</t>
    </r>
  </si>
  <si>
    <r>
      <t xml:space="preserve">Аргумент </t>
    </r>
    <r>
      <rPr>
        <i/>
        <sz val="14"/>
        <color rgb="FF000000"/>
        <rFont val="Times New Roman"/>
        <family val="1"/>
        <charset val="204"/>
      </rPr>
      <t>х</t>
    </r>
    <r>
      <rPr>
        <sz val="14"/>
        <color rgb="FF000000"/>
        <rFont val="Times New Roman"/>
        <family val="1"/>
        <charset val="204"/>
      </rPr>
      <t xml:space="preserve"> змінювати на відрізку  [</t>
    </r>
    <r>
      <rPr>
        <sz val="14"/>
        <color rgb="FF000000"/>
        <rFont val="Calibri"/>
        <family val="2"/>
        <charset val="204"/>
        <scheme val="minor"/>
      </rPr>
      <t>–</t>
    </r>
    <r>
      <rPr>
        <sz val="14"/>
        <color rgb="FF000000"/>
        <rFont val="Times New Roman"/>
        <family val="1"/>
        <charset val="204"/>
      </rPr>
      <t>10; 10] з кроком 1.</t>
    </r>
  </si>
  <si>
    <t>x</t>
  </si>
  <si>
    <t>y1</t>
  </si>
  <si>
    <t>y2</t>
  </si>
  <si>
    <t>Середній час</t>
  </si>
  <si>
    <t>Максимальний час</t>
  </si>
  <si>
    <t>Мінімальний час</t>
  </si>
  <si>
    <t>Кількість опитаних пасажирів</t>
  </si>
  <si>
    <t>Назва міста</t>
  </si>
  <si>
    <t>Відстань до Сіднея, км</t>
  </si>
  <si>
    <t>Вартість проїзду в грн</t>
  </si>
  <si>
    <t>Витрата бензину на 100 км шляху</t>
  </si>
  <si>
    <t>Вартість 1л бензину</t>
  </si>
  <si>
    <t>Мельбурн</t>
  </si>
  <si>
    <t>Канберра</t>
  </si>
  <si>
    <t>Аделаїда</t>
  </si>
  <si>
    <t>Дата</t>
  </si>
  <si>
    <t>Місто</t>
  </si>
  <si>
    <t>Хвилин</t>
  </si>
  <si>
    <t xml:space="preserve"> Вартість розмови</t>
  </si>
  <si>
    <t>Сідней</t>
  </si>
  <si>
    <t>100,80 грн.</t>
  </si>
  <si>
    <t>Балларат</t>
  </si>
  <si>
    <t>180,00 грн.</t>
  </si>
  <si>
    <t>Бендіго</t>
  </si>
  <si>
    <t>370,80 грн.</t>
  </si>
  <si>
    <t>Аліс-Спрингс</t>
  </si>
  <si>
    <t>160,80 грн.</t>
  </si>
  <si>
    <t>Голд-Кост</t>
  </si>
  <si>
    <t>210,60 грн.</t>
  </si>
  <si>
    <t>330,20 грн.</t>
  </si>
  <si>
    <t>Дарвін</t>
  </si>
  <si>
    <t>245,40 грн.</t>
  </si>
  <si>
    <t>Кернс</t>
  </si>
  <si>
    <t>211,35 грн.</t>
  </si>
  <si>
    <t>Брисбен</t>
  </si>
  <si>
    <t>130,80 грн.</t>
  </si>
  <si>
    <t>237,80 грн.</t>
  </si>
  <si>
    <t>Хобарт</t>
  </si>
  <si>
    <t>140,40 грн.</t>
  </si>
  <si>
    <t>Джелонг</t>
  </si>
  <si>
    <t>224,65 грн.</t>
  </si>
  <si>
    <t>151,35 грн.</t>
  </si>
  <si>
    <t>215,20 грн.</t>
  </si>
  <si>
    <t>14.10.14 Кількість</t>
  </si>
  <si>
    <t>15.10.14 Кількість</t>
  </si>
  <si>
    <t>16.10.14 Кількість</t>
  </si>
  <si>
    <t>17.10.14 Кількість</t>
  </si>
  <si>
    <t>Загальна кількість</t>
  </si>
  <si>
    <t>Сідней Кількість</t>
  </si>
  <si>
    <t>Мельбурн Кількість</t>
  </si>
  <si>
    <t>Балларат Кількість</t>
  </si>
  <si>
    <t>Бендіго Кількість</t>
  </si>
  <si>
    <t>Аліс-Спрингс Кількість</t>
  </si>
  <si>
    <t>Голд-Кост Кількість</t>
  </si>
  <si>
    <t>Аделаїда Кількість</t>
  </si>
  <si>
    <t>Дарвін Кількість</t>
  </si>
  <si>
    <t>Кернс Кількість</t>
  </si>
  <si>
    <t>Брисбен Кількість</t>
  </si>
  <si>
    <t>Хобарт Кількість</t>
  </si>
  <si>
    <t>Джелонг Кількість</t>
  </si>
  <si>
    <t>Назва річки</t>
  </si>
  <si>
    <t>Довжина
(км)</t>
  </si>
  <si>
    <t>Брісбен</t>
  </si>
  <si>
    <t>Вікторія</t>
  </si>
  <si>
    <t>Артур</t>
  </si>
  <si>
    <t>Денмар</t>
  </si>
  <si>
    <t>Гаскойн</t>
  </si>
  <si>
    <t>Франклін</t>
  </si>
  <si>
    <t>Деруент</t>
  </si>
  <si>
    <t>Гордон</t>
  </si>
  <si>
    <t>Фдайамантина</t>
  </si>
  <si>
    <t>Клайд</t>
  </si>
  <si>
    <t>Кларенс</t>
  </si>
  <si>
    <t>Кондамин</t>
  </si>
  <si>
    <t>Купер-Крик</t>
  </si>
  <si>
    <t>Кинг</t>
  </si>
  <si>
    <t>Джорджес</t>
  </si>
  <si>
    <t>Куїн</t>
  </si>
  <si>
    <t>Муррей</t>
  </si>
  <si>
    <t>Гоулберн</t>
  </si>
  <si>
    <t>Мерсі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</si>
</sst>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164" formatCode="#,##0.00\ [$грн.-422]"/>
    <numFmt numFmtId="165" formatCode="d/m/yy"/>
    <numFmt numFmtId="166" formatCode="#,##0.00\ &quot;грн.&quot;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1"/>
      <name val="Arial Cyr"/>
      <family val="2"/>
      <charset val="204"/>
    </font>
    <font>
      <sz val="10"/>
      <color indexed="81"/>
      <name val="Tahoma"/>
      <family val="2"/>
      <charset val="204"/>
    </font>
    <font>
      <sz val="10"/>
      <name val="Arial Cyr"/>
    </font>
    <font>
      <b/>
      <sz val="11"/>
      <name val="Arial Cyr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lightGrid">
        <fgColor rgb="FFFF0000"/>
        <bgColor rgb="FFFFC000"/>
      </patternFill>
    </fill>
    <fill>
      <patternFill patternType="lightGrid">
        <fgColor rgb="FF00CC5C"/>
        <bgColor rgb="FFFFCC00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0" borderId="0"/>
    <xf numFmtId="0" fontId="13" fillId="0" borderId="0"/>
    <xf numFmtId="0" fontId="14" fillId="0" borderId="0"/>
    <xf numFmtId="42" fontId="13" fillId="0" borderId="0" applyFont="0" applyFill="0" applyBorder="0" applyAlignment="0" applyProtection="0"/>
  </cellStyleXfs>
  <cellXfs count="71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4" borderId="0" xfId="0" applyFill="1"/>
    <xf numFmtId="0" fontId="0" fillId="5" borderId="0" xfId="0" applyFill="1"/>
    <xf numFmtId="0" fontId="1" fillId="0" borderId="0" xfId="0" applyFont="1"/>
    <xf numFmtId="0" fontId="1" fillId="0" borderId="0" xfId="0" applyFont="1" applyFill="1"/>
    <xf numFmtId="0" fontId="0" fillId="0" borderId="1" xfId="0" applyBorder="1"/>
    <xf numFmtId="0" fontId="0" fillId="6" borderId="0" xfId="0" applyFill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0" fillId="0" borderId="8" xfId="0" applyBorder="1" applyAlignment="1">
      <alignment horizontal="center"/>
    </xf>
    <xf numFmtId="10" fontId="3" fillId="0" borderId="0" xfId="0" applyNumberFormat="1" applyFont="1"/>
    <xf numFmtId="0" fontId="0" fillId="0" borderId="0" xfId="0" applyAlignment="1">
      <alignment wrapText="1"/>
    </xf>
    <xf numFmtId="0" fontId="3" fillId="0" borderId="0" xfId="0" applyFont="1"/>
    <xf numFmtId="0" fontId="7" fillId="0" borderId="2" xfId="1" applyBorder="1" applyAlignment="1">
      <alignment horizontal="center" vertical="center" wrapText="1"/>
    </xf>
    <xf numFmtId="0" fontId="7" fillId="0" borderId="2" xfId="1" applyBorder="1"/>
    <xf numFmtId="0" fontId="9" fillId="0" borderId="0" xfId="0" applyFont="1" applyAlignment="1">
      <alignment horizontal="left" readingOrder="1"/>
    </xf>
    <xf numFmtId="0" fontId="10" fillId="0" borderId="0" xfId="0" applyFont="1" applyAlignment="1">
      <alignment horizontal="left" readingOrder="1"/>
    </xf>
    <xf numFmtId="1" fontId="14" fillId="0" borderId="0" xfId="2" applyNumberFormat="1" applyFont="1"/>
    <xf numFmtId="0" fontId="14" fillId="0" borderId="0" xfId="2" applyFont="1"/>
    <xf numFmtId="0" fontId="14" fillId="7" borderId="0" xfId="2" applyFont="1" applyFill="1"/>
    <xf numFmtId="1" fontId="14" fillId="7" borderId="0" xfId="2" applyNumberFormat="1" applyFont="1" applyFill="1"/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14" fillId="0" borderId="0" xfId="3"/>
    <xf numFmtId="164" fontId="14" fillId="0" borderId="0" xfId="3" applyNumberFormat="1"/>
    <xf numFmtId="164" fontId="0" fillId="0" borderId="0" xfId="0" applyNumberFormat="1"/>
    <xf numFmtId="165" fontId="15" fillId="0" borderId="0" xfId="2" applyNumberFormat="1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42" fontId="15" fillId="0" borderId="0" xfId="4" applyFont="1" applyAlignment="1">
      <alignment horizontal="center" vertical="center" wrapText="1"/>
    </xf>
    <xf numFmtId="165" fontId="13" fillId="0" borderId="0" xfId="2" applyNumberFormat="1"/>
    <xf numFmtId="0" fontId="13" fillId="0" borderId="0" xfId="2"/>
    <xf numFmtId="0" fontId="13" fillId="0" borderId="0" xfId="2" applyAlignment="1">
      <alignment horizontal="center"/>
    </xf>
    <xf numFmtId="166" fontId="13" fillId="0" borderId="0" xfId="4" applyNumberFormat="1"/>
    <xf numFmtId="0" fontId="3" fillId="0" borderId="0" xfId="2" applyFont="1"/>
    <xf numFmtId="0" fontId="13" fillId="0" borderId="0" xfId="4" applyNumberFormat="1"/>
    <xf numFmtId="165" fontId="3" fillId="0" borderId="0" xfId="2" applyNumberFormat="1" applyFont="1"/>
    <xf numFmtId="0" fontId="15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5" fillId="0" borderId="0" xfId="2" applyFont="1"/>
    <xf numFmtId="0" fontId="15" fillId="0" borderId="2" xfId="2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/>
    </xf>
    <xf numFmtId="0" fontId="5" fillId="0" borderId="2" xfId="2" applyFont="1" applyBorder="1"/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18" xfId="1" applyFont="1" applyBorder="1" applyAlignment="1">
      <alignment horizontal="center" wrapText="1"/>
    </xf>
  </cellXfs>
  <cellStyles count="5">
    <cellStyle name="Денежный [0] 2" xfId="4"/>
    <cellStyle name="Звичайний" xfId="0" builtinId="0"/>
    <cellStyle name="Обычный 2" xfId="2"/>
    <cellStyle name="Обычный 3" xfId="3"/>
    <cellStyle name="Обычный 3 2" xfId="1"/>
  </cellStyles>
  <dxfs count="0"/>
  <tableStyles count="0" defaultTableStyle="TableStyleMedium9" defaultPivotStyle="PivotStyleLight16"/>
  <colors>
    <mruColors>
      <color rgb="FFCECCF0"/>
      <color rgb="FF8682DA"/>
      <color rgb="FFBA8CDC"/>
      <color rgb="FFFFCC00"/>
      <color rgb="FF00CC5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en-US"/>
              <a:t>C</a:t>
            </a:r>
            <a:r>
              <a:rPr lang="ru-RU"/>
              <a:t>ередня тепература протягом місяця травень у Сіднеї 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'5'!$B$2</c:f>
              <c:strCache>
                <c:ptCount val="1"/>
                <c:pt idx="0">
                  <c:v>Середня денна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dPt>
            <c:idx val="22"/>
          </c:dPt>
          <c:xVal>
            <c:numRef>
              <c:f>'5'!$A$3:$A$33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'5'!$B$3:$B$33</c:f>
              <c:numCache>
                <c:formatCode>General</c:formatCode>
                <c:ptCount val="31"/>
                <c:pt idx="0">
                  <c:v>26.3</c:v>
                </c:pt>
                <c:pt idx="1">
                  <c:v>27.4</c:v>
                </c:pt>
                <c:pt idx="2">
                  <c:v>22.3</c:v>
                </c:pt>
                <c:pt idx="3">
                  <c:v>24.5</c:v>
                </c:pt>
                <c:pt idx="4">
                  <c:v>22.6</c:v>
                </c:pt>
                <c:pt idx="5">
                  <c:v>21.8</c:v>
                </c:pt>
                <c:pt idx="6">
                  <c:v>23.6</c:v>
                </c:pt>
                <c:pt idx="7">
                  <c:v>22.4</c:v>
                </c:pt>
                <c:pt idx="8">
                  <c:v>26.3</c:v>
                </c:pt>
                <c:pt idx="9">
                  <c:v>22.4</c:v>
                </c:pt>
                <c:pt idx="10">
                  <c:v>26.5</c:v>
                </c:pt>
                <c:pt idx="11">
                  <c:v>23.5</c:v>
                </c:pt>
                <c:pt idx="12">
                  <c:v>25.4</c:v>
                </c:pt>
                <c:pt idx="13">
                  <c:v>26.3</c:v>
                </c:pt>
                <c:pt idx="14">
                  <c:v>25.8</c:v>
                </c:pt>
                <c:pt idx="15">
                  <c:v>27.1</c:v>
                </c:pt>
                <c:pt idx="16">
                  <c:v>26</c:v>
                </c:pt>
                <c:pt idx="17">
                  <c:v>24.6</c:v>
                </c:pt>
                <c:pt idx="18">
                  <c:v>25.8</c:v>
                </c:pt>
                <c:pt idx="19">
                  <c:v>25.9</c:v>
                </c:pt>
                <c:pt idx="20">
                  <c:v>27</c:v>
                </c:pt>
                <c:pt idx="21">
                  <c:v>26.8</c:v>
                </c:pt>
                <c:pt idx="22">
                  <c:v>27.1</c:v>
                </c:pt>
                <c:pt idx="23">
                  <c:v>27.6</c:v>
                </c:pt>
                <c:pt idx="24">
                  <c:v>27.3</c:v>
                </c:pt>
                <c:pt idx="25">
                  <c:v>26</c:v>
                </c:pt>
                <c:pt idx="26">
                  <c:v>27.8</c:v>
                </c:pt>
                <c:pt idx="27">
                  <c:v>28.3</c:v>
                </c:pt>
                <c:pt idx="28">
                  <c:v>27.6</c:v>
                </c:pt>
                <c:pt idx="29">
                  <c:v>28.4</c:v>
                </c:pt>
                <c:pt idx="30">
                  <c:v>30</c:v>
                </c:pt>
              </c:numCache>
            </c:numRef>
          </c:yVal>
        </c:ser>
        <c:ser>
          <c:idx val="1"/>
          <c:order val="1"/>
          <c:tx>
            <c:strRef>
              <c:f>'5'!$C$2</c:f>
              <c:strCache>
                <c:ptCount val="1"/>
                <c:pt idx="0">
                  <c:v>Середня нічна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7030A0"/>
              </a:solidFill>
            </c:spPr>
          </c:marker>
          <c:xVal>
            <c:numRef>
              <c:f>'5'!$A$3:$A$33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'5'!$C$3:$C$33</c:f>
              <c:numCache>
                <c:formatCode>General</c:formatCode>
                <c:ptCount val="31"/>
                <c:pt idx="0">
                  <c:v>27.3</c:v>
                </c:pt>
                <c:pt idx="1">
                  <c:v>28.4</c:v>
                </c:pt>
                <c:pt idx="2">
                  <c:v>23.3</c:v>
                </c:pt>
                <c:pt idx="3">
                  <c:v>25.5</c:v>
                </c:pt>
                <c:pt idx="4">
                  <c:v>23.6</c:v>
                </c:pt>
                <c:pt idx="5">
                  <c:v>22.8</c:v>
                </c:pt>
                <c:pt idx="6">
                  <c:v>24.6</c:v>
                </c:pt>
                <c:pt idx="7">
                  <c:v>23.4</c:v>
                </c:pt>
                <c:pt idx="8">
                  <c:v>27.3</c:v>
                </c:pt>
                <c:pt idx="9">
                  <c:v>23.4</c:v>
                </c:pt>
                <c:pt idx="10">
                  <c:v>27.5</c:v>
                </c:pt>
                <c:pt idx="11">
                  <c:v>24.5</c:v>
                </c:pt>
                <c:pt idx="12">
                  <c:v>26.4</c:v>
                </c:pt>
                <c:pt idx="13">
                  <c:v>28.3</c:v>
                </c:pt>
                <c:pt idx="14">
                  <c:v>27.8</c:v>
                </c:pt>
                <c:pt idx="15">
                  <c:v>29.1</c:v>
                </c:pt>
                <c:pt idx="16">
                  <c:v>28</c:v>
                </c:pt>
                <c:pt idx="17">
                  <c:v>26.6</c:v>
                </c:pt>
                <c:pt idx="18">
                  <c:v>27.8</c:v>
                </c:pt>
                <c:pt idx="19">
                  <c:v>22.9</c:v>
                </c:pt>
                <c:pt idx="20">
                  <c:v>24</c:v>
                </c:pt>
                <c:pt idx="21">
                  <c:v>23.8</c:v>
                </c:pt>
                <c:pt idx="22">
                  <c:v>24.1</c:v>
                </c:pt>
                <c:pt idx="23">
                  <c:v>24.6</c:v>
                </c:pt>
                <c:pt idx="24">
                  <c:v>24.3</c:v>
                </c:pt>
                <c:pt idx="25">
                  <c:v>23</c:v>
                </c:pt>
                <c:pt idx="26">
                  <c:v>24.8</c:v>
                </c:pt>
                <c:pt idx="27">
                  <c:v>25.3</c:v>
                </c:pt>
                <c:pt idx="28">
                  <c:v>24.6</c:v>
                </c:pt>
                <c:pt idx="29">
                  <c:v>25.4</c:v>
                </c:pt>
                <c:pt idx="30">
                  <c:v>27</c:v>
                </c:pt>
              </c:numCache>
            </c:numRef>
          </c:yVal>
        </c:ser>
        <c:axId val="199667072"/>
        <c:axId val="199685632"/>
      </c:scatterChart>
      <c:valAx>
        <c:axId val="199667072"/>
        <c:scaling>
          <c:orientation val="minMax"/>
          <c:max val="36"/>
          <c:min val="1"/>
        </c:scaling>
        <c:axPos val="b"/>
        <c:minorGridlines/>
        <c:numFmt formatCode="General" sourceLinked="1"/>
        <c:tickLblPos val="nextTo"/>
        <c:crossAx val="199685632"/>
        <c:crosses val="autoZero"/>
        <c:crossBetween val="midCat"/>
        <c:majorUnit val="5"/>
      </c:valAx>
      <c:valAx>
        <c:axId val="199685632"/>
        <c:scaling>
          <c:orientation val="minMax"/>
        </c:scaling>
        <c:axPos val="l"/>
        <c:majorGridlines>
          <c:spPr>
            <a:ln>
              <a:solidFill>
                <a:srgbClr val="CECCF0"/>
              </a:solidFill>
            </a:ln>
          </c:spPr>
        </c:majorGridlines>
        <c:numFmt formatCode="General" sourceLinked="1"/>
        <c:tickLblPos val="nextTo"/>
        <c:crossAx val="199667072"/>
        <c:crossesAt val="1"/>
        <c:crossBetween val="midCat"/>
      </c:valAx>
    </c:plotArea>
    <c:legend>
      <c:legendPos val="b"/>
      <c:layout/>
    </c:legend>
    <c:plotVisOnly val="1"/>
  </c:chart>
  <c:spPr>
    <a:solidFill>
      <a:srgbClr val="CECCF0"/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en-US"/>
              <a:t>y1=sin2x</a:t>
            </a:r>
          </a:p>
        </c:rich>
      </c:tx>
      <c:layout>
        <c:manualLayout>
          <c:xMode val="edge"/>
          <c:yMode val="edge"/>
          <c:x val="0.41118991560623369"/>
          <c:y val="3.1128404669260701E-2"/>
        </c:manualLayout>
      </c:layout>
    </c:title>
    <c:plotArea>
      <c:layout/>
      <c:scatterChart>
        <c:scatterStyle val="smoothMarker"/>
        <c:ser>
          <c:idx val="0"/>
          <c:order val="0"/>
          <c:tx>
            <c:strRef>
              <c:f>'6'!$C$8</c:f>
              <c:strCache>
                <c:ptCount val="1"/>
                <c:pt idx="0">
                  <c:v>y1</c:v>
                </c:pt>
              </c:strCache>
            </c:strRef>
          </c:tx>
          <c:marker>
            <c:symbol val="none"/>
          </c:marker>
          <c:xVal>
            <c:numRef>
              <c:f>'6'!$B$9:$B$29</c:f>
              <c:numCache>
                <c:formatCode>General</c:formatCode>
                <c:ptCount val="21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</c:numCache>
            </c:numRef>
          </c:xVal>
          <c:yVal>
            <c:numRef>
              <c:f>'6'!$C$9:$C$29</c:f>
              <c:numCache>
                <c:formatCode>General</c:formatCode>
                <c:ptCount val="21"/>
                <c:pt idx="0">
                  <c:v>-0.91294525072762767</c:v>
                </c:pt>
                <c:pt idx="1">
                  <c:v>0.75098724677167605</c:v>
                </c:pt>
                <c:pt idx="2">
                  <c:v>0.2879033166650653</c:v>
                </c:pt>
                <c:pt idx="3">
                  <c:v>-0.99060735569487035</c:v>
                </c:pt>
                <c:pt idx="4">
                  <c:v>0.53657291800043494</c:v>
                </c:pt>
                <c:pt idx="5">
                  <c:v>0.54402111088936977</c:v>
                </c:pt>
                <c:pt idx="6">
                  <c:v>-0.98935824662338179</c:v>
                </c:pt>
                <c:pt idx="7">
                  <c:v>0.27941549819892586</c:v>
                </c:pt>
                <c:pt idx="8">
                  <c:v>0.7568024953079282</c:v>
                </c:pt>
                <c:pt idx="9">
                  <c:v>-0.90929742682568171</c:v>
                </c:pt>
                <c:pt idx="10">
                  <c:v>0</c:v>
                </c:pt>
                <c:pt idx="11">
                  <c:v>0.90929742682568171</c:v>
                </c:pt>
                <c:pt idx="12">
                  <c:v>-0.7568024953079282</c:v>
                </c:pt>
                <c:pt idx="13">
                  <c:v>-0.27941549819892586</c:v>
                </c:pt>
                <c:pt idx="14">
                  <c:v>0.98935824662338179</c:v>
                </c:pt>
                <c:pt idx="15">
                  <c:v>-0.54402111088936977</c:v>
                </c:pt>
                <c:pt idx="16">
                  <c:v>-0.53657291800043494</c:v>
                </c:pt>
                <c:pt idx="17">
                  <c:v>0.99060735569487035</c:v>
                </c:pt>
                <c:pt idx="18">
                  <c:v>-0.2879033166650653</c:v>
                </c:pt>
                <c:pt idx="19">
                  <c:v>-0.75098724677167605</c:v>
                </c:pt>
                <c:pt idx="20">
                  <c:v>0.91294525072762767</c:v>
                </c:pt>
              </c:numCache>
            </c:numRef>
          </c:yVal>
          <c:smooth val="1"/>
        </c:ser>
        <c:axId val="200108288"/>
        <c:axId val="200130560"/>
      </c:scatterChart>
      <c:valAx>
        <c:axId val="200108288"/>
        <c:scaling>
          <c:orientation val="minMax"/>
        </c:scaling>
        <c:axPos val="b"/>
        <c:numFmt formatCode="General" sourceLinked="1"/>
        <c:tickLblPos val="nextTo"/>
        <c:crossAx val="200130560"/>
        <c:crosses val="autoZero"/>
        <c:crossBetween val="midCat"/>
      </c:valAx>
      <c:valAx>
        <c:axId val="200130560"/>
        <c:scaling>
          <c:orientation val="minMax"/>
        </c:scaling>
        <c:axPos val="l"/>
        <c:majorGridlines/>
        <c:numFmt formatCode="General" sourceLinked="1"/>
        <c:tickLblPos val="nextTo"/>
        <c:crossAx val="2001082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en-US"/>
              <a:t>y2=sin(2x)/(2x)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'6'!$D$8</c:f>
              <c:strCache>
                <c:ptCount val="1"/>
                <c:pt idx="0">
                  <c:v>y2</c:v>
                </c:pt>
              </c:strCache>
            </c:strRef>
          </c:tx>
          <c:marker>
            <c:symbol val="none"/>
          </c:marker>
          <c:xVal>
            <c:numRef>
              <c:f>'6'!$B$9:$B$29</c:f>
              <c:numCache>
                <c:formatCode>General</c:formatCode>
                <c:ptCount val="21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</c:numCache>
            </c:numRef>
          </c:xVal>
          <c:yVal>
            <c:numRef>
              <c:f>'6'!$D$9:$D$29</c:f>
              <c:numCache>
                <c:formatCode>General</c:formatCode>
                <c:ptCount val="21"/>
                <c:pt idx="0">
                  <c:v>4.5647262536381385E-2</c:v>
                </c:pt>
                <c:pt idx="1">
                  <c:v>-4.1721513709537555E-2</c:v>
                </c:pt>
                <c:pt idx="2">
                  <c:v>-1.7993957291566581E-2</c:v>
                </c:pt>
                <c:pt idx="3">
                  <c:v>7.0757668263919313E-2</c:v>
                </c:pt>
                <c:pt idx="4">
                  <c:v>-4.4714409833369578E-2</c:v>
                </c:pt>
                <c:pt idx="5">
                  <c:v>-5.4402111088936979E-2</c:v>
                </c:pt>
                <c:pt idx="6">
                  <c:v>0.12366978082792272</c:v>
                </c:pt>
                <c:pt idx="7">
                  <c:v>-4.6569249699820979E-2</c:v>
                </c:pt>
                <c:pt idx="8">
                  <c:v>-0.18920062382698205</c:v>
                </c:pt>
                <c:pt idx="9">
                  <c:v>0.45464871341284085</c:v>
                </c:pt>
                <c:pt idx="11">
                  <c:v>0.45464871341284085</c:v>
                </c:pt>
                <c:pt idx="12">
                  <c:v>-0.18920062382698205</c:v>
                </c:pt>
                <c:pt idx="13">
                  <c:v>-4.6569249699820979E-2</c:v>
                </c:pt>
                <c:pt idx="14">
                  <c:v>0.12366978082792272</c:v>
                </c:pt>
                <c:pt idx="15">
                  <c:v>-5.4402111088936979E-2</c:v>
                </c:pt>
                <c:pt idx="16">
                  <c:v>-4.4714409833369578E-2</c:v>
                </c:pt>
                <c:pt idx="17">
                  <c:v>7.0757668263919313E-2</c:v>
                </c:pt>
                <c:pt idx="18">
                  <c:v>-1.7993957291566581E-2</c:v>
                </c:pt>
                <c:pt idx="19">
                  <c:v>-4.1721513709537555E-2</c:v>
                </c:pt>
                <c:pt idx="20">
                  <c:v>4.5647262536381385E-2</c:v>
                </c:pt>
              </c:numCache>
            </c:numRef>
          </c:yVal>
          <c:smooth val="1"/>
        </c:ser>
        <c:axId val="200420736"/>
        <c:axId val="200426624"/>
      </c:scatterChart>
      <c:valAx>
        <c:axId val="200420736"/>
        <c:scaling>
          <c:orientation val="minMax"/>
        </c:scaling>
        <c:axPos val="b"/>
        <c:numFmt formatCode="General" sourceLinked="1"/>
        <c:tickLblPos val="nextTo"/>
        <c:crossAx val="200426624"/>
        <c:crosses val="autoZero"/>
        <c:crossBetween val="midCat"/>
      </c:valAx>
      <c:valAx>
        <c:axId val="200426624"/>
        <c:scaling>
          <c:orientation val="minMax"/>
        </c:scaling>
        <c:axPos val="l"/>
        <c:majorGridlines/>
        <c:numFmt formatCode="General" sourceLinked="1"/>
        <c:tickLblPos val="nextTo"/>
        <c:crossAx val="2004207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66676</xdr:colOff>
      <xdr:row>1</xdr:row>
      <xdr:rowOff>314325</xdr:rowOff>
    </xdr:from>
    <xdr:to>
      <xdr:col>19</xdr:col>
      <xdr:colOff>171450</xdr:colOff>
      <xdr:row>18</xdr:row>
      <xdr:rowOff>180975</xdr:rowOff>
    </xdr:to>
    <xdr:graphicFrame macro="">
      <xdr:nvGraphicFramePr>
        <xdr:cNvPr id="3" name="Діагра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</xdr:row>
      <xdr:rowOff>104775</xdr:rowOff>
    </xdr:from>
    <xdr:to>
      <xdr:col>18</xdr:col>
      <xdr:colOff>228599</xdr:colOff>
      <xdr:row>13</xdr:row>
      <xdr:rowOff>123825</xdr:rowOff>
    </xdr:to>
    <xdr:graphicFrame macro="">
      <xdr:nvGraphicFramePr>
        <xdr:cNvPr id="2" name="Діагра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428625</xdr:colOff>
      <xdr:row>14</xdr:row>
      <xdr:rowOff>47625</xdr:rowOff>
    </xdr:from>
    <xdr:to>
      <xdr:col>15</xdr:col>
      <xdr:colOff>123825</xdr:colOff>
      <xdr:row>28</xdr:row>
      <xdr:rowOff>123825</xdr:rowOff>
    </xdr:to>
    <xdr:graphicFrame macro="">
      <xdr:nvGraphicFramePr>
        <xdr:cNvPr id="3" name="Діагра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738188</xdr:colOff>
      <xdr:row>6</xdr:row>
      <xdr:rowOff>23813</xdr:rowOff>
    </xdr:from>
    <xdr:to>
      <xdr:col>8</xdr:col>
      <xdr:colOff>238125</xdr:colOff>
      <xdr:row>22</xdr:row>
      <xdr:rowOff>91379</xdr:rowOff>
    </xdr:to>
    <xdr:pic>
      <xdr:nvPicPr>
        <xdr:cNvPr id="2" name="Рисунок 1" descr="Река Аделаида ( Adelaide River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1163" y="1404938"/>
          <a:ext cx="2100262" cy="210115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38099</xdr:colOff>
      <xdr:row>0</xdr:row>
      <xdr:rowOff>219074</xdr:rowOff>
    </xdr:from>
    <xdr:to>
      <xdr:col>10</xdr:col>
      <xdr:colOff>14288</xdr:colOff>
      <xdr:row>11</xdr:row>
      <xdr:rowOff>76200</xdr:rowOff>
    </xdr:to>
    <xdr:sp macro="" textlink="">
      <xdr:nvSpPr>
        <xdr:cNvPr id="3" name="TextBox 2"/>
        <xdr:cNvSpPr txBox="1"/>
      </xdr:nvSpPr>
      <xdr:spPr>
        <a:xfrm>
          <a:off x="4114799" y="219074"/>
          <a:ext cx="3024189" cy="428626"/>
        </a:xfrm>
        <a:prstGeom prst="rec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400"/>
            <a:t>Розташувати на окремому аркуші 10_ відомості про  десять найдовших річок Австралії. </a:t>
          </a:r>
        </a:p>
        <a:p>
          <a:r>
            <a:rPr lang="ru-RU" sz="1400"/>
            <a:t>Отриману таблицю відформатувати.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D7" sqref="D7"/>
    </sheetView>
  </sheetViews>
  <sheetFormatPr defaultRowHeight="15"/>
  <sheetData>
    <row r="1" spans="1:4">
      <c r="A1" s="1"/>
      <c r="D1" s="2"/>
    </row>
    <row r="2" spans="1:4">
      <c r="B2" s="1"/>
      <c r="C2" s="2"/>
    </row>
    <row r="3" spans="1:4">
      <c r="B3" s="2"/>
      <c r="C3" s="1"/>
    </row>
    <row r="4" spans="1:4">
      <c r="A4" s="2"/>
      <c r="D4" s="1"/>
    </row>
    <row r="5" spans="1:4">
      <c r="B5" s="2"/>
      <c r="C5" s="1"/>
    </row>
    <row r="6" spans="1:4">
      <c r="B6" s="1"/>
      <c r="C6" s="2"/>
    </row>
    <row r="7" spans="1:4">
      <c r="A7" s="1"/>
      <c r="D7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22"/>
  <sheetViews>
    <sheetView tabSelected="1" workbookViewId="0">
      <selection activeCell="G4" sqref="G4"/>
    </sheetView>
  </sheetViews>
  <sheetFormatPr defaultRowHeight="15" outlineLevelRow="2"/>
  <cols>
    <col min="1" max="1" width="13.140625" customWidth="1"/>
    <col min="2" max="2" width="16.7109375" customWidth="1"/>
    <col min="3" max="3" width="13.85546875" customWidth="1"/>
    <col min="4" max="4" width="22" customWidth="1"/>
  </cols>
  <sheetData>
    <row r="1" spans="1:4" ht="30">
      <c r="A1" s="45" t="s">
        <v>54</v>
      </c>
      <c r="B1" s="46" t="s">
        <v>55</v>
      </c>
      <c r="C1" s="46" t="s">
        <v>56</v>
      </c>
      <c r="D1" s="47" t="s">
        <v>57</v>
      </c>
    </row>
    <row r="2" spans="1:4" outlineLevel="2">
      <c r="A2" s="48">
        <v>41926</v>
      </c>
      <c r="B2" s="49" t="s">
        <v>58</v>
      </c>
      <c r="C2" s="50">
        <v>1</v>
      </c>
      <c r="D2" s="51" t="s">
        <v>59</v>
      </c>
    </row>
    <row r="3" spans="1:4" outlineLevel="2">
      <c r="A3" s="48">
        <v>41926</v>
      </c>
      <c r="B3" s="49" t="s">
        <v>51</v>
      </c>
      <c r="C3" s="50">
        <v>3</v>
      </c>
      <c r="D3" s="51" t="s">
        <v>59</v>
      </c>
    </row>
    <row r="4" spans="1:4" outlineLevel="2">
      <c r="A4" s="48">
        <v>41926</v>
      </c>
      <c r="B4" s="49" t="s">
        <v>60</v>
      </c>
      <c r="C4" s="50">
        <v>5</v>
      </c>
      <c r="D4" s="51" t="s">
        <v>61</v>
      </c>
    </row>
    <row r="5" spans="1:4" outlineLevel="2">
      <c r="A5" s="48">
        <v>41926</v>
      </c>
      <c r="B5" s="49" t="s">
        <v>62</v>
      </c>
      <c r="C5" s="50">
        <v>7</v>
      </c>
      <c r="D5" s="51" t="s">
        <v>63</v>
      </c>
    </row>
    <row r="6" spans="1:4" outlineLevel="1">
      <c r="A6" s="54" t="s">
        <v>82</v>
      </c>
      <c r="B6" s="49"/>
      <c r="C6" s="50">
        <f>SUBTOTAL(3,C2:C5)</f>
        <v>4</v>
      </c>
      <c r="D6" s="53">
        <f>SUBTOTAL(3,D2:D5)</f>
        <v>4</v>
      </c>
    </row>
    <row r="7" spans="1:4" outlineLevel="2">
      <c r="A7" s="48">
        <v>41927</v>
      </c>
      <c r="B7" s="49" t="s">
        <v>64</v>
      </c>
      <c r="C7" s="50">
        <v>3</v>
      </c>
      <c r="D7" s="51" t="s">
        <v>65</v>
      </c>
    </row>
    <row r="8" spans="1:4" outlineLevel="2">
      <c r="A8" s="48">
        <v>41927</v>
      </c>
      <c r="B8" s="49" t="s">
        <v>66</v>
      </c>
      <c r="C8" s="50">
        <v>4</v>
      </c>
      <c r="D8" s="51" t="s">
        <v>67</v>
      </c>
    </row>
    <row r="9" spans="1:4" outlineLevel="2">
      <c r="A9" s="48">
        <v>41927</v>
      </c>
      <c r="B9" s="49" t="s">
        <v>53</v>
      </c>
      <c r="C9" s="50">
        <v>8</v>
      </c>
      <c r="D9" s="51" t="s">
        <v>68</v>
      </c>
    </row>
    <row r="10" spans="1:4" outlineLevel="2">
      <c r="A10" s="48">
        <v>41927</v>
      </c>
      <c r="B10" s="49" t="s">
        <v>69</v>
      </c>
      <c r="C10" s="50">
        <v>2</v>
      </c>
      <c r="D10" s="51" t="s">
        <v>70</v>
      </c>
    </row>
    <row r="11" spans="1:4" outlineLevel="1">
      <c r="A11" s="54" t="s">
        <v>83</v>
      </c>
      <c r="B11" s="49"/>
      <c r="C11" s="50">
        <f>SUBTOTAL(3,C7:C10)</f>
        <v>4</v>
      </c>
      <c r="D11" s="53">
        <f>SUBTOTAL(3,D7:D10)</f>
        <v>4</v>
      </c>
    </row>
    <row r="12" spans="1:4" outlineLevel="2">
      <c r="A12" s="48">
        <v>41928</v>
      </c>
      <c r="B12" s="49" t="s">
        <v>71</v>
      </c>
      <c r="C12" s="50">
        <v>2</v>
      </c>
      <c r="D12" s="51" t="s">
        <v>72</v>
      </c>
    </row>
    <row r="13" spans="1:4" outlineLevel="2">
      <c r="A13" s="48">
        <v>41928</v>
      </c>
      <c r="B13" s="49" t="s">
        <v>73</v>
      </c>
      <c r="C13" s="50">
        <v>3</v>
      </c>
      <c r="D13" s="51" t="s">
        <v>74</v>
      </c>
    </row>
    <row r="14" spans="1:4" outlineLevel="2">
      <c r="A14" s="48">
        <v>41928</v>
      </c>
      <c r="B14" s="49" t="s">
        <v>73</v>
      </c>
      <c r="C14" s="50">
        <v>7</v>
      </c>
      <c r="D14" s="51" t="s">
        <v>75</v>
      </c>
    </row>
    <row r="15" spans="1:4" outlineLevel="2">
      <c r="A15" s="48">
        <v>41928</v>
      </c>
      <c r="B15" s="49" t="s">
        <v>76</v>
      </c>
      <c r="C15" s="50">
        <v>8</v>
      </c>
      <c r="D15" s="51" t="s">
        <v>77</v>
      </c>
    </row>
    <row r="16" spans="1:4" outlineLevel="1">
      <c r="A16" s="54" t="s">
        <v>84</v>
      </c>
      <c r="B16" s="49"/>
      <c r="C16" s="50">
        <f>SUBTOTAL(3,C12:C15)</f>
        <v>4</v>
      </c>
      <c r="D16" s="53">
        <f>SUBTOTAL(3,D12:D15)</f>
        <v>4</v>
      </c>
    </row>
    <row r="17" spans="1:4" outlineLevel="2">
      <c r="A17" s="48">
        <v>41929</v>
      </c>
      <c r="B17" s="49" t="s">
        <v>78</v>
      </c>
      <c r="C17" s="50">
        <v>3</v>
      </c>
      <c r="D17" s="51" t="s">
        <v>79</v>
      </c>
    </row>
    <row r="18" spans="1:4" outlineLevel="2">
      <c r="A18" s="48">
        <v>41929</v>
      </c>
      <c r="B18" s="49" t="s">
        <v>60</v>
      </c>
      <c r="C18" s="50">
        <v>3</v>
      </c>
      <c r="D18" s="51" t="s">
        <v>80</v>
      </c>
    </row>
    <row r="19" spans="1:4" outlineLevel="2">
      <c r="A19" s="48">
        <v>41929</v>
      </c>
      <c r="B19" s="49" t="s">
        <v>62</v>
      </c>
      <c r="C19" s="50">
        <v>5</v>
      </c>
      <c r="D19" s="51" t="s">
        <v>61</v>
      </c>
    </row>
    <row r="20" spans="1:4" outlineLevel="2">
      <c r="A20" s="48">
        <v>41929</v>
      </c>
      <c r="B20" s="49" t="s">
        <v>64</v>
      </c>
      <c r="C20" s="50">
        <v>7</v>
      </c>
      <c r="D20" s="51" t="s">
        <v>81</v>
      </c>
    </row>
    <row r="21" spans="1:4" outlineLevel="1">
      <c r="A21" s="54" t="s">
        <v>85</v>
      </c>
      <c r="B21" s="49"/>
      <c r="C21" s="50">
        <f>SUBTOTAL(3,C17:C20)</f>
        <v>4</v>
      </c>
      <c r="D21" s="53">
        <f>SUBTOTAL(3,D17:D20)</f>
        <v>4</v>
      </c>
    </row>
    <row r="22" spans="1:4">
      <c r="A22" s="54" t="s">
        <v>86</v>
      </c>
      <c r="B22" s="49"/>
      <c r="C22" s="50">
        <f>SUBTOTAL(3,C2:C20)</f>
        <v>16</v>
      </c>
      <c r="D22" s="53">
        <f>SUBTOTAL(3,D2:D20)</f>
        <v>16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2"/>
  <sheetViews>
    <sheetView workbookViewId="0">
      <selection activeCell="G2" sqref="G2"/>
    </sheetView>
  </sheetViews>
  <sheetFormatPr defaultRowHeight="15"/>
  <cols>
    <col min="1" max="1" width="8" customWidth="1"/>
    <col min="2" max="2" width="15.5703125" bestFit="1" customWidth="1"/>
    <col min="3" max="3" width="20.28515625" customWidth="1"/>
  </cols>
  <sheetData>
    <row r="1" spans="1:4" ht="30">
      <c r="A1" s="46"/>
      <c r="B1" s="55" t="s">
        <v>99</v>
      </c>
      <c r="C1" s="55" t="s">
        <v>100</v>
      </c>
      <c r="D1" s="46"/>
    </row>
    <row r="2" spans="1:4">
      <c r="A2" s="56">
        <v>1</v>
      </c>
      <c r="B2" s="57" t="s">
        <v>101</v>
      </c>
      <c r="C2" s="57">
        <v>344</v>
      </c>
      <c r="D2" s="57"/>
    </row>
    <row r="3" spans="1:4">
      <c r="A3" s="56">
        <v>2</v>
      </c>
      <c r="B3" s="57" t="s">
        <v>102</v>
      </c>
      <c r="C3" s="57">
        <v>780</v>
      </c>
      <c r="D3" s="57"/>
    </row>
    <row r="4" spans="1:4">
      <c r="A4" s="56">
        <v>3</v>
      </c>
      <c r="B4" s="57" t="s">
        <v>103</v>
      </c>
      <c r="C4" s="57">
        <v>189</v>
      </c>
      <c r="D4" s="57"/>
    </row>
    <row r="5" spans="1:4">
      <c r="A5" s="56">
        <v>4</v>
      </c>
      <c r="B5" s="57" t="s">
        <v>53</v>
      </c>
      <c r="C5" s="57">
        <v>180</v>
      </c>
      <c r="D5" s="57"/>
    </row>
    <row r="6" spans="1:4">
      <c r="A6" s="56">
        <v>5</v>
      </c>
      <c r="B6" s="57" t="s">
        <v>104</v>
      </c>
      <c r="C6" s="57">
        <v>60</v>
      </c>
      <c r="D6" s="57"/>
    </row>
    <row r="7" spans="1:4">
      <c r="A7" s="56">
        <v>6</v>
      </c>
      <c r="B7" s="57" t="s">
        <v>105</v>
      </c>
      <c r="C7" s="57">
        <v>178</v>
      </c>
      <c r="D7" s="57"/>
    </row>
    <row r="8" spans="1:4">
      <c r="A8" s="56">
        <v>7</v>
      </c>
      <c r="B8" s="57" t="s">
        <v>106</v>
      </c>
      <c r="C8" s="57">
        <v>129</v>
      </c>
      <c r="D8" s="57"/>
    </row>
    <row r="9" spans="1:4">
      <c r="A9" s="56">
        <v>8</v>
      </c>
      <c r="B9" s="57" t="s">
        <v>107</v>
      </c>
      <c r="C9" s="57">
        <v>215</v>
      </c>
      <c r="D9" s="57"/>
    </row>
    <row r="10" spans="1:4">
      <c r="A10" s="56">
        <v>9</v>
      </c>
      <c r="B10" s="57" t="s">
        <v>108</v>
      </c>
      <c r="C10" s="57">
        <v>186</v>
      </c>
      <c r="D10" s="57"/>
    </row>
    <row r="11" spans="1:4">
      <c r="A11" s="56">
        <v>10</v>
      </c>
      <c r="B11" s="57" t="s">
        <v>109</v>
      </c>
      <c r="C11" s="57">
        <v>941</v>
      </c>
      <c r="D11" s="57"/>
    </row>
    <row r="12" spans="1:4">
      <c r="A12" s="56">
        <v>11</v>
      </c>
      <c r="B12" s="57" t="s">
        <v>110</v>
      </c>
      <c r="C12" s="57">
        <v>102</v>
      </c>
      <c r="D12" s="57"/>
    </row>
    <row r="13" spans="1:4">
      <c r="A13" s="56">
        <v>12</v>
      </c>
      <c r="B13" s="57" t="s">
        <v>111</v>
      </c>
      <c r="C13" s="57">
        <v>394</v>
      </c>
      <c r="D13" s="57"/>
    </row>
    <row r="14" spans="1:4">
      <c r="A14" s="56">
        <v>13</v>
      </c>
      <c r="B14" s="57" t="s">
        <v>112</v>
      </c>
      <c r="C14" s="57">
        <v>657</v>
      </c>
      <c r="D14" s="57"/>
    </row>
    <row r="15" spans="1:4">
      <c r="A15" s="56">
        <v>14</v>
      </c>
      <c r="B15" s="57" t="s">
        <v>113</v>
      </c>
      <c r="C15" s="57">
        <v>1420</v>
      </c>
      <c r="D15" s="57"/>
    </row>
    <row r="16" spans="1:4">
      <c r="A16" s="56">
        <v>15</v>
      </c>
      <c r="B16" s="57" t="s">
        <v>114</v>
      </c>
      <c r="C16" s="57">
        <v>52</v>
      </c>
      <c r="D16" s="57"/>
    </row>
    <row r="17" spans="1:4">
      <c r="A17" s="56">
        <v>16</v>
      </c>
      <c r="B17" s="57" t="s">
        <v>115</v>
      </c>
      <c r="C17" s="49">
        <v>96</v>
      </c>
      <c r="D17" s="57"/>
    </row>
    <row r="18" spans="1:4">
      <c r="A18" s="56">
        <v>17</v>
      </c>
      <c r="B18" s="57" t="s">
        <v>116</v>
      </c>
      <c r="C18" s="57">
        <v>13</v>
      </c>
      <c r="D18" s="57"/>
    </row>
    <row r="19" spans="1:4">
      <c r="A19" s="56">
        <v>18</v>
      </c>
      <c r="B19" s="57" t="s">
        <v>117</v>
      </c>
      <c r="C19" s="57">
        <v>2375</v>
      </c>
      <c r="D19" s="57"/>
    </row>
    <row r="20" spans="1:4">
      <c r="A20" s="56">
        <v>19</v>
      </c>
      <c r="B20" s="57" t="s">
        <v>118</v>
      </c>
      <c r="C20" s="57">
        <v>654</v>
      </c>
      <c r="D20" s="57"/>
    </row>
    <row r="21" spans="1:4">
      <c r="A21" s="56">
        <v>20</v>
      </c>
      <c r="B21" s="57" t="s">
        <v>119</v>
      </c>
      <c r="C21" s="57">
        <v>158</v>
      </c>
      <c r="D21" s="57"/>
    </row>
    <row r="22" spans="1:4">
      <c r="A22" s="56"/>
      <c r="B22" s="57"/>
      <c r="C22" s="57"/>
      <c r="D22" s="57"/>
    </row>
  </sheetData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filterMode="1"/>
  <dimension ref="A1:K23"/>
  <sheetViews>
    <sheetView workbookViewId="0">
      <selection activeCell="E27" sqref="E27"/>
    </sheetView>
  </sheetViews>
  <sheetFormatPr defaultRowHeight="15"/>
  <cols>
    <col min="2" max="2" width="15.5703125" bestFit="1" customWidth="1"/>
    <col min="3" max="3" width="18.140625" customWidth="1"/>
  </cols>
  <sheetData>
    <row r="1" spans="1:11" ht="30">
      <c r="A1" s="58"/>
      <c r="B1" s="59" t="s">
        <v>99</v>
      </c>
      <c r="C1" s="59" t="s">
        <v>100</v>
      </c>
      <c r="D1" s="46"/>
      <c r="E1" s="46"/>
      <c r="F1" s="46"/>
      <c r="G1" s="46"/>
      <c r="H1" s="46"/>
      <c r="I1" s="46"/>
      <c r="J1" s="46"/>
      <c r="K1" s="46"/>
    </row>
    <row r="2" spans="1:11" hidden="1">
      <c r="A2" s="56">
        <v>17</v>
      </c>
      <c r="B2" s="57" t="s">
        <v>116</v>
      </c>
      <c r="C2" s="57">
        <v>13</v>
      </c>
      <c r="D2" s="57"/>
      <c r="E2" s="57"/>
      <c r="F2" s="57"/>
      <c r="G2" s="57"/>
      <c r="H2" s="57"/>
      <c r="I2" s="57"/>
      <c r="J2" s="57"/>
      <c r="K2" s="57"/>
    </row>
    <row r="3" spans="1:11" hidden="1">
      <c r="A3" s="56">
        <v>15</v>
      </c>
      <c r="B3" s="57" t="s">
        <v>114</v>
      </c>
      <c r="C3" s="57">
        <v>52</v>
      </c>
      <c r="D3" s="57"/>
      <c r="E3" s="57"/>
      <c r="F3" s="57"/>
      <c r="G3" s="57"/>
      <c r="H3" s="57"/>
      <c r="I3" s="57"/>
      <c r="J3" s="57"/>
      <c r="K3" s="57"/>
    </row>
    <row r="4" spans="1:11" hidden="1">
      <c r="A4" s="56">
        <v>5</v>
      </c>
      <c r="B4" s="57" t="s">
        <v>104</v>
      </c>
      <c r="C4" s="57">
        <v>60</v>
      </c>
      <c r="D4" s="57"/>
      <c r="E4" s="57"/>
      <c r="F4" s="57"/>
      <c r="G4" s="57"/>
      <c r="H4" s="57"/>
      <c r="I4" s="57"/>
      <c r="J4" s="57"/>
      <c r="K4" s="57"/>
    </row>
    <row r="5" spans="1:11" hidden="1">
      <c r="A5" s="56">
        <v>16</v>
      </c>
      <c r="B5" s="57" t="s">
        <v>115</v>
      </c>
      <c r="C5" s="49">
        <v>96</v>
      </c>
      <c r="D5" s="57"/>
      <c r="E5" s="57"/>
      <c r="F5" s="57"/>
      <c r="G5" s="57"/>
      <c r="H5" s="57"/>
      <c r="I5" s="57"/>
      <c r="J5" s="57"/>
      <c r="K5" s="57"/>
    </row>
    <row r="6" spans="1:11" hidden="1">
      <c r="A6" s="56">
        <v>11</v>
      </c>
      <c r="B6" s="57" t="s">
        <v>110</v>
      </c>
      <c r="C6" s="57">
        <v>102</v>
      </c>
      <c r="D6" s="57"/>
      <c r="E6" s="57"/>
      <c r="F6" s="57"/>
      <c r="G6" s="57"/>
      <c r="H6" s="57"/>
      <c r="I6" s="57"/>
      <c r="J6" s="57"/>
      <c r="K6" s="57"/>
    </row>
    <row r="7" spans="1:11" hidden="1">
      <c r="A7" s="56">
        <v>7</v>
      </c>
      <c r="B7" s="57" t="s">
        <v>106</v>
      </c>
      <c r="C7" s="57">
        <v>129</v>
      </c>
      <c r="D7" s="57"/>
      <c r="E7" s="57"/>
      <c r="F7" s="57"/>
      <c r="G7" s="57"/>
      <c r="H7" s="57"/>
      <c r="I7" s="57"/>
      <c r="J7" s="57"/>
      <c r="K7" s="57"/>
    </row>
    <row r="8" spans="1:11" hidden="1">
      <c r="A8" s="56">
        <v>20</v>
      </c>
      <c r="B8" s="57" t="s">
        <v>119</v>
      </c>
      <c r="C8" s="57">
        <v>158</v>
      </c>
      <c r="D8" s="57"/>
      <c r="E8" s="57"/>
      <c r="F8" s="57"/>
      <c r="G8" s="57"/>
      <c r="H8" s="57"/>
      <c r="I8" s="57"/>
      <c r="J8" s="57"/>
      <c r="K8" s="57"/>
    </row>
    <row r="9" spans="1:11" hidden="1">
      <c r="A9" s="56">
        <v>6</v>
      </c>
      <c r="B9" s="57" t="s">
        <v>105</v>
      </c>
      <c r="C9" s="57">
        <v>178</v>
      </c>
      <c r="D9" s="57"/>
      <c r="E9" s="57"/>
      <c r="F9" s="57"/>
      <c r="G9" s="57"/>
      <c r="H9" s="57"/>
      <c r="I9" s="57"/>
      <c r="J9" s="57"/>
      <c r="K9" s="57"/>
    </row>
    <row r="10" spans="1:11" hidden="1">
      <c r="A10" s="56">
        <v>4</v>
      </c>
      <c r="B10" s="57" t="s">
        <v>53</v>
      </c>
      <c r="C10" s="57">
        <v>180</v>
      </c>
      <c r="D10" s="57"/>
      <c r="E10" s="57"/>
      <c r="F10" s="57"/>
      <c r="G10" s="57"/>
      <c r="H10" s="57"/>
      <c r="I10" s="57"/>
      <c r="J10" s="57"/>
      <c r="K10" s="57"/>
    </row>
    <row r="11" spans="1:11" hidden="1">
      <c r="A11" s="56">
        <v>9</v>
      </c>
      <c r="B11" s="57" t="s">
        <v>108</v>
      </c>
      <c r="C11" s="57">
        <v>186</v>
      </c>
      <c r="D11" s="57"/>
      <c r="E11" s="57"/>
      <c r="F11" s="57"/>
      <c r="G11" s="57"/>
      <c r="H11" s="57"/>
      <c r="I11" s="57"/>
      <c r="J11" s="57"/>
      <c r="K11" s="57"/>
    </row>
    <row r="12" spans="1:11">
      <c r="A12" s="60">
        <v>3</v>
      </c>
      <c r="B12" s="61" t="s">
        <v>103</v>
      </c>
      <c r="C12" s="61">
        <v>189</v>
      </c>
      <c r="D12" s="57"/>
      <c r="E12" s="57"/>
      <c r="F12" s="57"/>
      <c r="G12" s="57"/>
      <c r="H12" s="57"/>
      <c r="I12" s="57"/>
      <c r="J12" s="57"/>
      <c r="K12" s="57"/>
    </row>
    <row r="13" spans="1:11">
      <c r="A13" s="60">
        <v>8</v>
      </c>
      <c r="B13" s="61" t="s">
        <v>107</v>
      </c>
      <c r="C13" s="61">
        <v>215</v>
      </c>
      <c r="D13" s="57"/>
      <c r="E13" s="57"/>
      <c r="F13" s="57"/>
      <c r="G13" s="57"/>
      <c r="H13" s="57"/>
      <c r="I13" s="57"/>
      <c r="J13" s="57"/>
      <c r="K13" s="57"/>
    </row>
    <row r="14" spans="1:11">
      <c r="A14" s="60">
        <v>1</v>
      </c>
      <c r="B14" s="61" t="s">
        <v>101</v>
      </c>
      <c r="C14" s="61">
        <v>344</v>
      </c>
      <c r="D14" s="57"/>
      <c r="E14" s="57"/>
      <c r="F14" s="57"/>
      <c r="G14" s="57"/>
      <c r="H14" s="57"/>
      <c r="I14" s="57"/>
      <c r="J14" s="57"/>
      <c r="K14" s="57"/>
    </row>
    <row r="15" spans="1:11">
      <c r="A15" s="60">
        <v>12</v>
      </c>
      <c r="B15" s="61" t="s">
        <v>111</v>
      </c>
      <c r="C15" s="61">
        <v>394</v>
      </c>
      <c r="D15" s="57"/>
      <c r="E15" s="57"/>
      <c r="F15" s="57"/>
      <c r="G15" s="57"/>
      <c r="H15" s="57"/>
      <c r="I15" s="57"/>
      <c r="J15" s="57"/>
      <c r="K15" s="57"/>
    </row>
    <row r="16" spans="1:11">
      <c r="A16" s="60">
        <v>19</v>
      </c>
      <c r="B16" s="61" t="s">
        <v>118</v>
      </c>
      <c r="C16" s="61">
        <v>654</v>
      </c>
      <c r="D16" s="57"/>
      <c r="E16" s="57"/>
      <c r="F16" s="57"/>
      <c r="G16" s="57"/>
      <c r="H16" s="57"/>
      <c r="I16" s="57"/>
      <c r="J16" s="57"/>
      <c r="K16" s="57"/>
    </row>
    <row r="17" spans="1:11">
      <c r="A17" s="60">
        <v>13</v>
      </c>
      <c r="B17" s="61" t="s">
        <v>112</v>
      </c>
      <c r="C17" s="61">
        <v>657</v>
      </c>
      <c r="D17" s="57"/>
      <c r="E17" s="57"/>
      <c r="F17" s="57"/>
      <c r="G17" s="57"/>
      <c r="H17" s="57"/>
      <c r="I17" s="57"/>
      <c r="J17" s="57"/>
      <c r="K17" s="57"/>
    </row>
    <row r="18" spans="1:11">
      <c r="A18" s="60">
        <v>2</v>
      </c>
      <c r="B18" s="61" t="s">
        <v>102</v>
      </c>
      <c r="C18" s="61">
        <v>780</v>
      </c>
      <c r="D18" s="57"/>
      <c r="E18" s="57"/>
      <c r="F18" s="57"/>
      <c r="G18" s="57"/>
      <c r="H18" s="57"/>
      <c r="I18" s="57"/>
      <c r="J18" s="57"/>
      <c r="K18" s="57"/>
    </row>
    <row r="19" spans="1:11">
      <c r="A19" s="60">
        <v>10</v>
      </c>
      <c r="B19" s="61" t="s">
        <v>109</v>
      </c>
      <c r="C19" s="61">
        <v>941</v>
      </c>
      <c r="D19" s="57"/>
      <c r="E19" s="57"/>
      <c r="F19" s="57"/>
      <c r="G19" s="57"/>
      <c r="H19" s="57"/>
      <c r="I19" s="57"/>
      <c r="J19" s="57"/>
      <c r="K19" s="57"/>
    </row>
    <row r="20" spans="1:11">
      <c r="A20" s="60">
        <v>14</v>
      </c>
      <c r="B20" s="61" t="s">
        <v>113</v>
      </c>
      <c r="C20" s="61">
        <v>1420</v>
      </c>
      <c r="D20" s="57"/>
      <c r="E20" s="57"/>
      <c r="F20" s="57"/>
      <c r="G20" s="57"/>
      <c r="H20" s="57"/>
      <c r="I20" s="57"/>
      <c r="J20" s="57"/>
      <c r="K20" s="57"/>
    </row>
    <row r="21" spans="1:11">
      <c r="A21" s="60">
        <v>18</v>
      </c>
      <c r="B21" s="61" t="s">
        <v>117</v>
      </c>
      <c r="C21" s="61">
        <v>2375</v>
      </c>
      <c r="D21" s="57"/>
      <c r="E21" s="57"/>
      <c r="F21" s="57"/>
      <c r="G21" s="57"/>
      <c r="H21" s="57"/>
      <c r="I21" s="57"/>
      <c r="J21" s="57"/>
      <c r="K21" s="57"/>
    </row>
    <row r="22" spans="1:11">
      <c r="A22" s="56"/>
      <c r="B22" s="57"/>
      <c r="C22" s="57"/>
      <c r="D22" s="57"/>
      <c r="E22" s="57"/>
      <c r="F22" s="57"/>
      <c r="G22" s="57"/>
      <c r="H22" s="57"/>
      <c r="I22" s="57"/>
      <c r="J22" s="57"/>
      <c r="K22" s="57"/>
    </row>
    <row r="23" spans="1:11">
      <c r="A23" s="56"/>
      <c r="B23" s="57"/>
      <c r="C23" s="57"/>
      <c r="D23" s="57"/>
      <c r="E23" s="57"/>
      <c r="F23" s="57"/>
      <c r="G23" s="57"/>
      <c r="H23" s="57"/>
      <c r="I23" s="57"/>
      <c r="J23" s="57"/>
      <c r="K23" s="57"/>
    </row>
  </sheetData>
  <autoFilter ref="A1:C21">
    <filterColumn colId="2">
      <top10 val="10" filterVal="189"/>
    </filterColumn>
    <sortState ref="A2:C21">
      <sortCondition ref="C2"/>
    </sortState>
  </autoFilter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M19"/>
  <sheetViews>
    <sheetView workbookViewId="0">
      <selection activeCell="H11" sqref="H11:N18"/>
    </sheetView>
  </sheetViews>
  <sheetFormatPr defaultRowHeight="15"/>
  <cols>
    <col min="9" max="9" width="16.140625" customWidth="1"/>
  </cols>
  <sheetData>
    <row r="2" spans="2:13" ht="15.75" thickBot="1">
      <c r="B2" s="3">
        <v>256</v>
      </c>
      <c r="C2" s="4">
        <v>15.4</v>
      </c>
      <c r="D2" s="5">
        <v>128</v>
      </c>
      <c r="E2" s="5">
        <v>256</v>
      </c>
      <c r="F2" s="4">
        <v>15.4</v>
      </c>
      <c r="G2" s="4">
        <v>128</v>
      </c>
      <c r="H2" s="3"/>
      <c r="I2" s="3"/>
      <c r="J2" s="6" t="s">
        <v>0</v>
      </c>
    </row>
    <row r="3" spans="2:13" ht="15.75" thickBot="1">
      <c r="B3" s="3">
        <v>3.4</v>
      </c>
      <c r="C3" s="4">
        <v>5.4</v>
      </c>
      <c r="D3" s="5">
        <v>45</v>
      </c>
      <c r="E3" s="5">
        <v>3.4</v>
      </c>
      <c r="F3" s="4">
        <v>5.4</v>
      </c>
      <c r="G3" s="4">
        <v>45</v>
      </c>
      <c r="H3" s="3"/>
      <c r="I3" s="7" t="s">
        <v>1</v>
      </c>
      <c r="J3" s="8">
        <f>SUM(B2:G19)</f>
        <v>27237.695999999985</v>
      </c>
    </row>
    <row r="4" spans="2:13">
      <c r="B4" s="3">
        <v>58</v>
      </c>
      <c r="C4" s="4">
        <v>697</v>
      </c>
      <c r="D4" s="5">
        <v>25</v>
      </c>
      <c r="E4" s="5">
        <v>58</v>
      </c>
      <c r="F4" s="4">
        <v>697</v>
      </c>
      <c r="G4" s="4">
        <v>25</v>
      </c>
      <c r="H4" s="3"/>
      <c r="I4" s="3"/>
      <c r="J4" s="5">
        <f>SUM(B6,D2:E4,E11:E13,G19)</f>
        <v>915.8</v>
      </c>
    </row>
    <row r="5" spans="2:13">
      <c r="B5" s="3">
        <v>12</v>
      </c>
      <c r="C5" s="4">
        <v>4587.2</v>
      </c>
      <c r="D5">
        <v>698</v>
      </c>
      <c r="E5">
        <v>12</v>
      </c>
      <c r="F5" s="4">
        <v>4587.2</v>
      </c>
      <c r="G5" s="4">
        <v>698</v>
      </c>
      <c r="H5" s="3"/>
      <c r="I5" s="3"/>
      <c r="J5" s="9">
        <f>SUM(B10:B12,D14:D19,E14:E19,F9:F14,G9:G14)</f>
        <v>7547.6239999999998</v>
      </c>
    </row>
    <row r="6" spans="2:13">
      <c r="B6" s="5">
        <v>4</v>
      </c>
      <c r="C6" s="4">
        <v>4</v>
      </c>
      <c r="D6">
        <v>3.214</v>
      </c>
      <c r="E6">
        <v>4</v>
      </c>
      <c r="F6" s="4">
        <v>4</v>
      </c>
      <c r="G6" s="4">
        <v>3.214</v>
      </c>
      <c r="H6" s="3"/>
      <c r="I6" s="3"/>
      <c r="J6" s="4">
        <f>SUM(C2:C19,F2:G7)</f>
        <v>17006.033999999996</v>
      </c>
    </row>
    <row r="7" spans="2:13">
      <c r="B7">
        <v>5.6</v>
      </c>
      <c r="C7" s="4">
        <v>18.2</v>
      </c>
      <c r="D7">
        <v>5.6</v>
      </c>
      <c r="E7">
        <v>5.6</v>
      </c>
      <c r="F7" s="4">
        <v>18.2</v>
      </c>
      <c r="G7" s="4">
        <v>5.6</v>
      </c>
      <c r="H7" s="3"/>
      <c r="I7" s="7" t="s">
        <v>2</v>
      </c>
      <c r="J7" s="10">
        <f>SUM(B2:B5,B7:B9,B13:B19,D5:D13,E5:E10,F8:G8,F15:F19,G15:G18)</f>
        <v>1768.2379999999994</v>
      </c>
    </row>
    <row r="8" spans="2:13">
      <c r="B8">
        <v>2.2999999999999998</v>
      </c>
      <c r="C8" s="4">
        <v>45.6</v>
      </c>
      <c r="D8">
        <v>2.2999999999999998</v>
      </c>
      <c r="E8">
        <v>2.2999999999999998</v>
      </c>
      <c r="F8">
        <v>45.6</v>
      </c>
      <c r="G8">
        <v>2.2999999999999998</v>
      </c>
      <c r="H8" s="3"/>
      <c r="I8" s="3"/>
    </row>
    <row r="9" spans="2:13">
      <c r="B9">
        <v>8</v>
      </c>
      <c r="C9" s="4">
        <v>9</v>
      </c>
      <c r="D9">
        <v>8</v>
      </c>
      <c r="E9">
        <v>8</v>
      </c>
      <c r="F9" s="9">
        <v>9</v>
      </c>
      <c r="G9" s="9">
        <v>8</v>
      </c>
      <c r="H9" s="3"/>
      <c r="I9" s="3"/>
    </row>
    <row r="10" spans="2:13">
      <c r="B10" s="9">
        <v>79</v>
      </c>
      <c r="C10" s="4">
        <v>5.21</v>
      </c>
      <c r="D10">
        <v>79</v>
      </c>
      <c r="E10">
        <v>79</v>
      </c>
      <c r="F10" s="9">
        <v>5.21</v>
      </c>
      <c r="G10" s="9">
        <v>79</v>
      </c>
      <c r="H10" s="3"/>
      <c r="I10" s="3"/>
    </row>
    <row r="11" spans="2:13">
      <c r="B11" s="9">
        <v>256</v>
      </c>
      <c r="C11" s="4">
        <v>15.4</v>
      </c>
      <c r="D11">
        <v>128</v>
      </c>
      <c r="E11" s="5">
        <v>256</v>
      </c>
      <c r="F11" s="9">
        <v>15.4</v>
      </c>
      <c r="G11" s="9">
        <v>128</v>
      </c>
      <c r="H11" s="3"/>
      <c r="I11" s="3"/>
    </row>
    <row r="12" spans="2:13">
      <c r="B12" s="9">
        <v>3.4</v>
      </c>
      <c r="C12" s="4">
        <v>5.4</v>
      </c>
      <c r="D12">
        <v>45</v>
      </c>
      <c r="E12" s="5">
        <v>3.4</v>
      </c>
      <c r="F12" s="9">
        <v>5.4</v>
      </c>
      <c r="G12" s="9">
        <v>45</v>
      </c>
      <c r="H12" s="3"/>
      <c r="I12" s="3"/>
    </row>
    <row r="13" spans="2:13" ht="15.75" thickBot="1">
      <c r="B13">
        <v>58</v>
      </c>
      <c r="C13" s="4">
        <v>697</v>
      </c>
      <c r="D13">
        <v>25</v>
      </c>
      <c r="E13" s="5">
        <v>58</v>
      </c>
      <c r="F13" s="9">
        <v>697</v>
      </c>
      <c r="G13" s="9">
        <v>25</v>
      </c>
      <c r="H13" s="3"/>
      <c r="I13" s="3"/>
    </row>
    <row r="14" spans="2:13">
      <c r="B14">
        <v>12</v>
      </c>
      <c r="C14" s="4">
        <v>4587.2</v>
      </c>
      <c r="D14" s="9">
        <v>698</v>
      </c>
      <c r="E14" s="9">
        <v>12</v>
      </c>
      <c r="F14" s="9">
        <v>4587.2</v>
      </c>
      <c r="G14" s="9">
        <v>698</v>
      </c>
      <c r="H14" s="3"/>
      <c r="I14" s="62" t="s">
        <v>3</v>
      </c>
      <c r="J14" s="63"/>
      <c r="K14" s="63"/>
      <c r="L14" s="63"/>
      <c r="M14" s="64"/>
    </row>
    <row r="15" spans="2:13" ht="15.75" thickBot="1">
      <c r="B15">
        <v>4</v>
      </c>
      <c r="C15" s="4">
        <v>4</v>
      </c>
      <c r="D15" s="9">
        <v>3.214</v>
      </c>
      <c r="E15" s="9">
        <v>4</v>
      </c>
      <c r="F15">
        <v>4</v>
      </c>
      <c r="G15">
        <v>3.214</v>
      </c>
      <c r="H15" s="3"/>
      <c r="I15" s="65"/>
      <c r="J15" s="66"/>
      <c r="K15" s="66"/>
      <c r="L15" s="66"/>
      <c r="M15" s="67"/>
    </row>
    <row r="16" spans="2:13">
      <c r="B16">
        <v>5.6</v>
      </c>
      <c r="C16" s="4">
        <v>18.2</v>
      </c>
      <c r="D16" s="9">
        <v>5.6</v>
      </c>
      <c r="E16" s="9">
        <v>5.6</v>
      </c>
      <c r="F16">
        <v>18.2</v>
      </c>
      <c r="G16">
        <v>5.6</v>
      </c>
      <c r="H16" s="3"/>
      <c r="I16" s="3"/>
    </row>
    <row r="17" spans="2:9">
      <c r="B17">
        <v>2.2999999999999998</v>
      </c>
      <c r="C17" s="4">
        <v>45.6</v>
      </c>
      <c r="D17" s="9">
        <v>2.2999999999999998</v>
      </c>
      <c r="E17" s="9">
        <v>2.2999999999999998</v>
      </c>
      <c r="F17">
        <v>45.6</v>
      </c>
      <c r="G17">
        <v>2.2999999999999998</v>
      </c>
      <c r="H17" s="3"/>
      <c r="I17" s="3"/>
    </row>
    <row r="18" spans="2:9">
      <c r="B18">
        <v>8</v>
      </c>
      <c r="C18" s="4">
        <v>9</v>
      </c>
      <c r="D18" s="9">
        <v>8</v>
      </c>
      <c r="E18" s="9">
        <v>8</v>
      </c>
      <c r="F18">
        <v>9</v>
      </c>
      <c r="G18">
        <v>8</v>
      </c>
      <c r="H18" s="3"/>
      <c r="I18" s="3"/>
    </row>
    <row r="19" spans="2:9">
      <c r="B19">
        <v>79</v>
      </c>
      <c r="C19" s="4">
        <v>5.21</v>
      </c>
      <c r="D19" s="9">
        <v>79</v>
      </c>
      <c r="E19" s="9">
        <v>79</v>
      </c>
      <c r="F19">
        <v>5.21</v>
      </c>
      <c r="G19" s="5">
        <v>79</v>
      </c>
      <c r="H19" s="3"/>
      <c r="I19" s="3"/>
    </row>
  </sheetData>
  <mergeCells count="1">
    <mergeCell ref="I14:M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O18"/>
  <sheetViews>
    <sheetView workbookViewId="0">
      <selection activeCell="J19" sqref="J19"/>
    </sheetView>
  </sheetViews>
  <sheetFormatPr defaultRowHeight="15"/>
  <cols>
    <col min="2" max="8" width="4" bestFit="1" customWidth="1"/>
  </cols>
  <sheetData>
    <row r="2" spans="2:15" ht="15.75" thickBot="1">
      <c r="J2" s="68" t="s">
        <v>4</v>
      </c>
      <c r="K2" s="68"/>
      <c r="L2" s="68"/>
      <c r="M2" s="68"/>
      <c r="N2" s="68"/>
      <c r="O2" s="68"/>
    </row>
    <row r="3" spans="2:15">
      <c r="B3" s="11">
        <v>254</v>
      </c>
      <c r="C3" s="12">
        <v>486</v>
      </c>
      <c r="D3" s="12">
        <v>452</v>
      </c>
      <c r="E3" s="13">
        <v>854</v>
      </c>
      <c r="F3" s="13">
        <v>478</v>
      </c>
      <c r="G3" s="13">
        <v>453</v>
      </c>
      <c r="H3" s="14">
        <v>587</v>
      </c>
    </row>
    <row r="4" spans="2:15">
      <c r="B4" s="15">
        <v>125</v>
      </c>
      <c r="C4" s="16">
        <v>426</v>
      </c>
      <c r="D4" s="17">
        <v>145</v>
      </c>
      <c r="E4" s="18">
        <v>856</v>
      </c>
      <c r="F4" s="18">
        <v>965</v>
      </c>
      <c r="G4" s="18">
        <v>985</v>
      </c>
      <c r="H4" s="19">
        <v>582</v>
      </c>
      <c r="J4" s="4">
        <f>AVERAGE(B3:H9)</f>
        <v>585.0612244897959</v>
      </c>
      <c r="K4" t="s">
        <v>5</v>
      </c>
    </row>
    <row r="5" spans="2:15">
      <c r="B5" s="20">
        <v>632</v>
      </c>
      <c r="C5" s="21">
        <v>513</v>
      </c>
      <c r="D5" s="22">
        <v>632</v>
      </c>
      <c r="E5" s="23">
        <v>632</v>
      </c>
      <c r="F5" s="24">
        <v>569</v>
      </c>
      <c r="G5" s="24">
        <v>984</v>
      </c>
      <c r="H5" s="19">
        <v>251</v>
      </c>
      <c r="J5" s="3"/>
    </row>
    <row r="6" spans="2:15">
      <c r="B6" s="20">
        <v>258</v>
      </c>
      <c r="C6" s="21">
        <v>579</v>
      </c>
      <c r="D6" s="21">
        <v>526</v>
      </c>
      <c r="E6" s="21">
        <v>523</v>
      </c>
      <c r="F6" s="21">
        <v>985</v>
      </c>
      <c r="G6" s="17">
        <v>786</v>
      </c>
      <c r="H6" s="19">
        <v>563</v>
      </c>
      <c r="J6" s="4">
        <f>MAX(B3:B9,H3:H9)</f>
        <v>951</v>
      </c>
      <c r="K6" t="s">
        <v>6</v>
      </c>
    </row>
    <row r="7" spans="2:15">
      <c r="B7" s="20">
        <v>951</v>
      </c>
      <c r="C7" s="21">
        <v>456</v>
      </c>
      <c r="D7" s="21">
        <v>856</v>
      </c>
      <c r="E7" s="21">
        <v>521</v>
      </c>
      <c r="F7" s="21">
        <v>587</v>
      </c>
      <c r="G7" s="22">
        <v>657</v>
      </c>
      <c r="H7" s="19">
        <v>235</v>
      </c>
      <c r="J7" s="3"/>
    </row>
    <row r="8" spans="2:15">
      <c r="B8" s="20">
        <v>753</v>
      </c>
      <c r="C8" s="21">
        <v>597</v>
      </c>
      <c r="D8" s="21">
        <v>587</v>
      </c>
      <c r="E8" s="21">
        <v>478</v>
      </c>
      <c r="F8" s="21">
        <v>745</v>
      </c>
      <c r="G8" s="22">
        <v>651</v>
      </c>
      <c r="H8" s="19">
        <v>478</v>
      </c>
      <c r="J8" s="4">
        <f>MIN(B3,B9,H3,H9)</f>
        <v>254</v>
      </c>
      <c r="K8" t="s">
        <v>7</v>
      </c>
    </row>
    <row r="9" spans="2:15" ht="15.75" thickBot="1">
      <c r="B9" s="25">
        <v>258</v>
      </c>
      <c r="C9" s="26">
        <v>758</v>
      </c>
      <c r="D9" s="26">
        <v>456</v>
      </c>
      <c r="E9" s="26">
        <v>854</v>
      </c>
      <c r="F9" s="26">
        <v>621</v>
      </c>
      <c r="G9" s="27">
        <v>234</v>
      </c>
      <c r="H9" s="28">
        <v>854</v>
      </c>
      <c r="J9" s="3"/>
    </row>
    <row r="10" spans="2:15">
      <c r="J10" s="4">
        <f>MAX(B3:H9)+MIN(B3:H9)</f>
        <v>1110</v>
      </c>
      <c r="K10" t="s">
        <v>8</v>
      </c>
    </row>
    <row r="11" spans="2:15">
      <c r="J11" s="3"/>
    </row>
    <row r="12" spans="2:15">
      <c r="J12" s="4">
        <f>COUNT(B3:H9)</f>
        <v>49</v>
      </c>
      <c r="K12" t="s">
        <v>9</v>
      </c>
    </row>
    <row r="13" spans="2:15">
      <c r="J13" s="3"/>
    </row>
    <row r="14" spans="2:15">
      <c r="J14" s="4">
        <f>MIN(MAX(B3:H9))</f>
        <v>985</v>
      </c>
      <c r="K14" t="s">
        <v>10</v>
      </c>
    </row>
    <row r="15" spans="2:15">
      <c r="J15" s="3"/>
    </row>
    <row r="16" spans="2:15">
      <c r="J16" s="4">
        <f>SUMSQ(B3:B9)</f>
        <v>2084103</v>
      </c>
      <c r="K16" t="s">
        <v>11</v>
      </c>
    </row>
    <row r="17" spans="10:11">
      <c r="J17" s="3"/>
    </row>
    <row r="18" spans="10:11">
      <c r="J18" s="4">
        <f>SUM(B3*H3+B4*H4+B5*H5+B6*H6+B7*H7+B8*H8+B9*H9)</f>
        <v>1329485</v>
      </c>
      <c r="K18" t="s">
        <v>12</v>
      </c>
    </row>
  </sheetData>
  <mergeCells count="1">
    <mergeCell ref="J2:O2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C3" sqref="C3:H11"/>
    </sheetView>
  </sheetViews>
  <sheetFormatPr defaultRowHeight="15"/>
  <cols>
    <col min="1" max="1" width="7" bestFit="1" customWidth="1"/>
    <col min="2" max="2" width="18.140625" customWidth="1"/>
    <col min="3" max="4" width="13.140625" bestFit="1" customWidth="1"/>
    <col min="5" max="5" width="12" bestFit="1" customWidth="1"/>
    <col min="6" max="6" width="13.140625" bestFit="1" customWidth="1"/>
    <col min="7" max="7" width="10.5703125" bestFit="1" customWidth="1"/>
    <col min="8" max="8" width="13.140625" bestFit="1" customWidth="1"/>
  </cols>
  <sheetData>
    <row r="1" spans="1:8" ht="18.75">
      <c r="A1" s="29">
        <v>0.115</v>
      </c>
      <c r="B1" t="s">
        <v>13</v>
      </c>
      <c r="C1" s="69" t="s">
        <v>14</v>
      </c>
      <c r="D1" s="69"/>
      <c r="E1" s="69"/>
      <c r="F1" s="69"/>
      <c r="G1" s="69"/>
      <c r="H1" s="69"/>
    </row>
    <row r="2" spans="1:8" ht="30">
      <c r="A2" t="s">
        <v>15</v>
      </c>
      <c r="B2" t="s">
        <v>16</v>
      </c>
      <c r="C2" t="s">
        <v>17</v>
      </c>
      <c r="D2" s="30" t="s">
        <v>18</v>
      </c>
      <c r="E2" s="30" t="s">
        <v>19</v>
      </c>
      <c r="F2" s="30" t="s">
        <v>20</v>
      </c>
      <c r="G2" s="30" t="s">
        <v>19</v>
      </c>
      <c r="H2" s="30" t="s">
        <v>21</v>
      </c>
    </row>
    <row r="3" spans="1:8">
      <c r="B3" t="s">
        <v>22</v>
      </c>
      <c r="C3" s="44">
        <v>1000</v>
      </c>
      <c r="D3" s="44">
        <f>C3+C3*$A$1</f>
        <v>1115</v>
      </c>
      <c r="E3" s="44">
        <f>1000</f>
        <v>1000</v>
      </c>
      <c r="F3" s="44">
        <f>(D3-E3 )*$A$1+(D3-E3 )</f>
        <v>128.22499999999999</v>
      </c>
      <c r="G3" s="44">
        <v>25</v>
      </c>
      <c r="H3" s="44">
        <f>(F3-G3)*$A$1+(F3-G3)</f>
        <v>115.09587499999999</v>
      </c>
    </row>
    <row r="4" spans="1:8">
      <c r="B4" t="s">
        <v>23</v>
      </c>
      <c r="C4" s="44">
        <v>2000</v>
      </c>
      <c r="D4" s="44">
        <f t="shared" ref="D4:D11" si="0">C4+C4*$A$1</f>
        <v>2230</v>
      </c>
      <c r="E4" s="44">
        <f>1000</f>
        <v>1000</v>
      </c>
      <c r="F4" s="44">
        <f t="shared" ref="F4:F10" si="1">(D4-E4 )*$A$1+(D4-E4 )</f>
        <v>1371.45</v>
      </c>
      <c r="G4" s="44">
        <v>43</v>
      </c>
      <c r="H4" s="44">
        <f t="shared" ref="H4:H10" si="2">(F4-G4)*$A$1+(F4-G4)</f>
        <v>1481.2217500000002</v>
      </c>
    </row>
    <row r="5" spans="1:8">
      <c r="B5" t="s">
        <v>24</v>
      </c>
      <c r="C5" s="44">
        <v>3000</v>
      </c>
      <c r="D5" s="44">
        <f t="shared" si="0"/>
        <v>3345</v>
      </c>
      <c r="E5" s="44">
        <f>1000</f>
        <v>1000</v>
      </c>
      <c r="F5" s="44">
        <f t="shared" si="1"/>
        <v>2614.6750000000002</v>
      </c>
      <c r="G5" s="44"/>
      <c r="H5" s="44">
        <f t="shared" si="2"/>
        <v>2915.3626250000002</v>
      </c>
    </row>
    <row r="6" spans="1:8">
      <c r="B6" t="s">
        <v>25</v>
      </c>
      <c r="C6" s="44">
        <v>2000</v>
      </c>
      <c r="D6" s="44">
        <f t="shared" si="0"/>
        <v>2230</v>
      </c>
      <c r="E6" s="44">
        <f>1000</f>
        <v>1000</v>
      </c>
      <c r="F6" s="44">
        <f t="shared" si="1"/>
        <v>1371.45</v>
      </c>
      <c r="G6" s="44"/>
      <c r="H6" s="44">
        <f t="shared" si="2"/>
        <v>1529.1667500000001</v>
      </c>
    </row>
    <row r="7" spans="1:8">
      <c r="B7" t="s">
        <v>26</v>
      </c>
      <c r="C7" s="44">
        <v>1000</v>
      </c>
      <c r="D7" s="44">
        <f t="shared" si="0"/>
        <v>1115</v>
      </c>
      <c r="E7" s="44">
        <f>1000</f>
        <v>1000</v>
      </c>
      <c r="F7" s="44">
        <f t="shared" si="1"/>
        <v>128.22499999999999</v>
      </c>
      <c r="G7" s="44">
        <v>100</v>
      </c>
      <c r="H7" s="44">
        <f t="shared" si="2"/>
        <v>31.470874999999992</v>
      </c>
    </row>
    <row r="8" spans="1:8">
      <c r="B8" t="s">
        <v>27</v>
      </c>
      <c r="C8" s="44">
        <v>5000</v>
      </c>
      <c r="D8" s="44">
        <f t="shared" si="0"/>
        <v>5575</v>
      </c>
      <c r="E8" s="44">
        <f>1000</f>
        <v>1000</v>
      </c>
      <c r="F8" s="44">
        <f t="shared" si="1"/>
        <v>5101.125</v>
      </c>
      <c r="G8" s="44">
        <v>200</v>
      </c>
      <c r="H8" s="44">
        <f t="shared" si="2"/>
        <v>5464.7543750000004</v>
      </c>
    </row>
    <row r="9" spans="1:8">
      <c r="B9" t="s">
        <v>28</v>
      </c>
      <c r="C9" s="44">
        <v>200</v>
      </c>
      <c r="D9" s="44">
        <f t="shared" si="0"/>
        <v>223</v>
      </c>
      <c r="E9" s="44">
        <f>100</f>
        <v>100</v>
      </c>
      <c r="F9" s="44">
        <f t="shared" si="1"/>
        <v>137.14500000000001</v>
      </c>
      <c r="G9" s="44">
        <v>50</v>
      </c>
      <c r="H9" s="44">
        <f t="shared" si="2"/>
        <v>97.166675000000012</v>
      </c>
    </row>
    <row r="10" spans="1:8">
      <c r="B10" t="s">
        <v>29</v>
      </c>
      <c r="C10" s="44">
        <v>500</v>
      </c>
      <c r="D10" s="44">
        <f t="shared" si="0"/>
        <v>557.5</v>
      </c>
      <c r="E10" s="44">
        <f>200</f>
        <v>200</v>
      </c>
      <c r="F10" s="44">
        <f t="shared" si="1"/>
        <v>398.61250000000001</v>
      </c>
      <c r="G10" s="44"/>
      <c r="H10" s="44">
        <f t="shared" si="2"/>
        <v>444.45293750000002</v>
      </c>
    </row>
    <row r="11" spans="1:8">
      <c r="B11" s="31" t="s">
        <v>30</v>
      </c>
      <c r="C11" s="44">
        <f>SUM(C3:C10)</f>
        <v>14700</v>
      </c>
      <c r="D11" s="44">
        <f t="shared" si="0"/>
        <v>16390.5</v>
      </c>
      <c r="E11" s="44">
        <f>SUM(E3:E10)</f>
        <v>6300</v>
      </c>
      <c r="F11" s="44">
        <f>SUM(F3:F10)</f>
        <v>11250.907500000001</v>
      </c>
      <c r="G11" s="44">
        <f>SUM(G2:G10)</f>
        <v>418</v>
      </c>
      <c r="H11" s="44">
        <f>SUM(H3:H10)</f>
        <v>12078.691862500002</v>
      </c>
    </row>
  </sheetData>
  <mergeCells count="1">
    <mergeCell ref="C1:H1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3"/>
  <sheetViews>
    <sheetView topLeftCell="A2" workbookViewId="0">
      <selection activeCell="H20" sqref="H20"/>
    </sheetView>
  </sheetViews>
  <sheetFormatPr defaultRowHeight="15"/>
  <sheetData>
    <row r="1" spans="1:3">
      <c r="A1" s="70" t="s">
        <v>31</v>
      </c>
      <c r="B1" s="70"/>
      <c r="C1" s="70"/>
    </row>
    <row r="2" spans="1:3" ht="25.5">
      <c r="A2" s="32" t="s">
        <v>32</v>
      </c>
      <c r="B2" s="32" t="s">
        <v>33</v>
      </c>
      <c r="C2" s="32" t="s">
        <v>34</v>
      </c>
    </row>
    <row r="3" spans="1:3">
      <c r="A3" s="33">
        <v>1</v>
      </c>
      <c r="B3" s="33">
        <v>26.3</v>
      </c>
      <c r="C3" s="33">
        <v>27.3</v>
      </c>
    </row>
    <row r="4" spans="1:3">
      <c r="A4" s="33">
        <v>2</v>
      </c>
      <c r="B4" s="33">
        <v>27.4</v>
      </c>
      <c r="C4" s="33">
        <v>28.4</v>
      </c>
    </row>
    <row r="5" spans="1:3">
      <c r="A5" s="33">
        <v>3</v>
      </c>
      <c r="B5" s="33">
        <v>22.3</v>
      </c>
      <c r="C5" s="33">
        <v>23.3</v>
      </c>
    </row>
    <row r="6" spans="1:3">
      <c r="A6" s="33">
        <v>4</v>
      </c>
      <c r="B6" s="33">
        <v>24.5</v>
      </c>
      <c r="C6" s="33">
        <v>25.5</v>
      </c>
    </row>
    <row r="7" spans="1:3">
      <c r="A7" s="33">
        <v>5</v>
      </c>
      <c r="B7" s="33">
        <v>22.6</v>
      </c>
      <c r="C7" s="33">
        <v>23.6</v>
      </c>
    </row>
    <row r="8" spans="1:3">
      <c r="A8" s="33">
        <v>6</v>
      </c>
      <c r="B8" s="33">
        <v>21.8</v>
      </c>
      <c r="C8" s="33">
        <v>22.8</v>
      </c>
    </row>
    <row r="9" spans="1:3">
      <c r="A9" s="33">
        <v>7</v>
      </c>
      <c r="B9" s="33">
        <v>23.6</v>
      </c>
      <c r="C9" s="33">
        <v>24.6</v>
      </c>
    </row>
    <row r="10" spans="1:3">
      <c r="A10" s="33">
        <v>8</v>
      </c>
      <c r="B10" s="33">
        <v>22.4</v>
      </c>
      <c r="C10" s="33">
        <v>23.4</v>
      </c>
    </row>
    <row r="11" spans="1:3">
      <c r="A11" s="33">
        <v>9</v>
      </c>
      <c r="B11" s="33">
        <v>26.3</v>
      </c>
      <c r="C11" s="33">
        <v>27.3</v>
      </c>
    </row>
    <row r="12" spans="1:3">
      <c r="A12" s="33">
        <v>10</v>
      </c>
      <c r="B12" s="33">
        <v>22.4</v>
      </c>
      <c r="C12" s="33">
        <v>23.4</v>
      </c>
    </row>
    <row r="13" spans="1:3">
      <c r="A13" s="33">
        <v>11</v>
      </c>
      <c r="B13" s="33">
        <v>26.5</v>
      </c>
      <c r="C13" s="33">
        <v>27.5</v>
      </c>
    </row>
    <row r="14" spans="1:3">
      <c r="A14" s="33">
        <v>12</v>
      </c>
      <c r="B14" s="33">
        <v>23.5</v>
      </c>
      <c r="C14" s="33">
        <v>24.5</v>
      </c>
    </row>
    <row r="15" spans="1:3">
      <c r="A15" s="33">
        <v>13</v>
      </c>
      <c r="B15" s="33">
        <v>25.4</v>
      </c>
      <c r="C15" s="33">
        <v>26.4</v>
      </c>
    </row>
    <row r="16" spans="1:3">
      <c r="A16" s="33">
        <v>14</v>
      </c>
      <c r="B16" s="33">
        <v>26.3</v>
      </c>
      <c r="C16" s="33">
        <v>28.3</v>
      </c>
    </row>
    <row r="17" spans="1:3">
      <c r="A17" s="33">
        <v>15</v>
      </c>
      <c r="B17" s="33">
        <v>25.8</v>
      </c>
      <c r="C17" s="33">
        <v>27.8</v>
      </c>
    </row>
    <row r="18" spans="1:3">
      <c r="A18" s="33">
        <v>16</v>
      </c>
      <c r="B18" s="33">
        <v>27.1</v>
      </c>
      <c r="C18" s="33">
        <v>29.1</v>
      </c>
    </row>
    <row r="19" spans="1:3">
      <c r="A19" s="33">
        <v>17</v>
      </c>
      <c r="B19" s="33">
        <v>26</v>
      </c>
      <c r="C19" s="33">
        <v>28</v>
      </c>
    </row>
    <row r="20" spans="1:3">
      <c r="A20" s="33">
        <v>18</v>
      </c>
      <c r="B20" s="33">
        <v>24.6</v>
      </c>
      <c r="C20" s="33">
        <v>26.6</v>
      </c>
    </row>
    <row r="21" spans="1:3">
      <c r="A21" s="33">
        <v>19</v>
      </c>
      <c r="B21" s="33">
        <v>25.8</v>
      </c>
      <c r="C21" s="33">
        <v>27.8</v>
      </c>
    </row>
    <row r="22" spans="1:3">
      <c r="A22" s="33">
        <v>20</v>
      </c>
      <c r="B22" s="33">
        <v>25.9</v>
      </c>
      <c r="C22" s="33">
        <v>22.9</v>
      </c>
    </row>
    <row r="23" spans="1:3">
      <c r="A23" s="33">
        <v>21</v>
      </c>
      <c r="B23" s="33">
        <v>27</v>
      </c>
      <c r="C23" s="33">
        <v>24</v>
      </c>
    </row>
    <row r="24" spans="1:3">
      <c r="A24" s="33">
        <v>22</v>
      </c>
      <c r="B24" s="33">
        <v>26.8</v>
      </c>
      <c r="C24" s="33">
        <v>23.8</v>
      </c>
    </row>
    <row r="25" spans="1:3">
      <c r="A25" s="33">
        <v>23</v>
      </c>
      <c r="B25" s="33">
        <v>27.1</v>
      </c>
      <c r="C25" s="33">
        <v>24.1</v>
      </c>
    </row>
    <row r="26" spans="1:3">
      <c r="A26" s="33">
        <v>24</v>
      </c>
      <c r="B26" s="33">
        <v>27.6</v>
      </c>
      <c r="C26" s="33">
        <v>24.6</v>
      </c>
    </row>
    <row r="27" spans="1:3">
      <c r="A27" s="33">
        <v>25</v>
      </c>
      <c r="B27" s="33">
        <v>27.3</v>
      </c>
      <c r="C27" s="33">
        <v>24.3</v>
      </c>
    </row>
    <row r="28" spans="1:3">
      <c r="A28" s="33">
        <v>26</v>
      </c>
      <c r="B28" s="33">
        <v>26</v>
      </c>
      <c r="C28" s="33">
        <v>23</v>
      </c>
    </row>
    <row r="29" spans="1:3">
      <c r="A29" s="33">
        <v>27</v>
      </c>
      <c r="B29" s="33">
        <v>27.8</v>
      </c>
      <c r="C29" s="33">
        <v>24.8</v>
      </c>
    </row>
    <row r="30" spans="1:3">
      <c r="A30" s="33">
        <v>28</v>
      </c>
      <c r="B30" s="33">
        <v>28.3</v>
      </c>
      <c r="C30" s="33">
        <v>25.3</v>
      </c>
    </row>
    <row r="31" spans="1:3">
      <c r="A31" s="33">
        <v>29</v>
      </c>
      <c r="B31" s="33">
        <v>27.6</v>
      </c>
      <c r="C31" s="33">
        <v>24.6</v>
      </c>
    </row>
    <row r="32" spans="1:3">
      <c r="A32" s="33">
        <v>30</v>
      </c>
      <c r="B32" s="33">
        <v>28.4</v>
      </c>
      <c r="C32" s="33">
        <v>25.4</v>
      </c>
    </row>
    <row r="33" spans="1:3">
      <c r="A33" s="33">
        <v>31</v>
      </c>
      <c r="B33" s="33">
        <v>30</v>
      </c>
      <c r="C33" s="33">
        <v>27</v>
      </c>
    </row>
  </sheetData>
  <mergeCells count="1">
    <mergeCell ref="A1:C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9"/>
  <sheetViews>
    <sheetView topLeftCell="A10" workbookViewId="0">
      <selection activeCell="P21" sqref="P21"/>
    </sheetView>
  </sheetViews>
  <sheetFormatPr defaultRowHeight="15"/>
  <sheetData>
    <row r="1" spans="1:4" ht="18.75">
      <c r="A1" s="34" t="s">
        <v>35</v>
      </c>
    </row>
    <row r="2" spans="1:4" ht="18.75">
      <c r="A2" s="35" t="s">
        <v>36</v>
      </c>
    </row>
    <row r="3" spans="1:4" ht="18.75">
      <c r="A3" s="34" t="s">
        <v>37</v>
      </c>
    </row>
    <row r="4" spans="1:4" ht="18.75">
      <c r="A4" s="34" t="s">
        <v>38</v>
      </c>
    </row>
    <row r="8" spans="1:4">
      <c r="B8" s="10" t="s">
        <v>39</v>
      </c>
      <c r="C8" s="10" t="s">
        <v>40</v>
      </c>
      <c r="D8" s="10" t="s">
        <v>41</v>
      </c>
    </row>
    <row r="9" spans="1:4">
      <c r="B9" s="10">
        <v>-10</v>
      </c>
      <c r="C9" s="10">
        <f>SIN(2*B9)</f>
        <v>-0.91294525072762767</v>
      </c>
      <c r="D9" s="10">
        <f>SIN(2*B9)/(2*B9)</f>
        <v>4.5647262536381385E-2</v>
      </c>
    </row>
    <row r="10" spans="1:4">
      <c r="B10" s="10">
        <v>-9</v>
      </c>
      <c r="C10" s="10">
        <f t="shared" ref="C10:C29" si="0">SIN(2*B10)</f>
        <v>0.75098724677167605</v>
      </c>
      <c r="D10" s="10">
        <f t="shared" ref="D10:D29" si="1">SIN(2*B10)/(2*B10)</f>
        <v>-4.1721513709537555E-2</v>
      </c>
    </row>
    <row r="11" spans="1:4">
      <c r="B11" s="10">
        <v>-8</v>
      </c>
      <c r="C11" s="10">
        <f t="shared" si="0"/>
        <v>0.2879033166650653</v>
      </c>
      <c r="D11" s="10">
        <f t="shared" si="1"/>
        <v>-1.7993957291566581E-2</v>
      </c>
    </row>
    <row r="12" spans="1:4">
      <c r="B12" s="10">
        <v>-7</v>
      </c>
      <c r="C12" s="10">
        <f t="shared" si="0"/>
        <v>-0.99060735569487035</v>
      </c>
      <c r="D12" s="10">
        <f t="shared" si="1"/>
        <v>7.0757668263919313E-2</v>
      </c>
    </row>
    <row r="13" spans="1:4">
      <c r="B13" s="10">
        <v>-6</v>
      </c>
      <c r="C13" s="10">
        <f t="shared" si="0"/>
        <v>0.53657291800043494</v>
      </c>
      <c r="D13" s="10">
        <f t="shared" si="1"/>
        <v>-4.4714409833369578E-2</v>
      </c>
    </row>
    <row r="14" spans="1:4">
      <c r="B14" s="10">
        <v>-5</v>
      </c>
      <c r="C14" s="10">
        <f t="shared" si="0"/>
        <v>0.54402111088936977</v>
      </c>
      <c r="D14" s="10">
        <f t="shared" si="1"/>
        <v>-5.4402111088936979E-2</v>
      </c>
    </row>
    <row r="15" spans="1:4">
      <c r="B15" s="10">
        <v>-4</v>
      </c>
      <c r="C15" s="10">
        <f t="shared" si="0"/>
        <v>-0.98935824662338179</v>
      </c>
      <c r="D15" s="10">
        <f t="shared" si="1"/>
        <v>0.12366978082792272</v>
      </c>
    </row>
    <row r="16" spans="1:4">
      <c r="B16" s="10">
        <v>-3</v>
      </c>
      <c r="C16" s="10">
        <f t="shared" si="0"/>
        <v>0.27941549819892586</v>
      </c>
      <c r="D16" s="10">
        <f t="shared" si="1"/>
        <v>-4.6569249699820979E-2</v>
      </c>
    </row>
    <row r="17" spans="2:4">
      <c r="B17" s="10">
        <v>-2</v>
      </c>
      <c r="C17" s="10">
        <f t="shared" si="0"/>
        <v>0.7568024953079282</v>
      </c>
      <c r="D17" s="10">
        <f t="shared" si="1"/>
        <v>-0.18920062382698205</v>
      </c>
    </row>
    <row r="18" spans="2:4">
      <c r="B18" s="10">
        <v>-1</v>
      </c>
      <c r="C18" s="10">
        <f t="shared" si="0"/>
        <v>-0.90929742682568171</v>
      </c>
      <c r="D18" s="10">
        <f t="shared" si="1"/>
        <v>0.45464871341284085</v>
      </c>
    </row>
    <row r="19" spans="2:4">
      <c r="B19" s="10">
        <v>0</v>
      </c>
      <c r="C19" s="10">
        <f t="shared" si="0"/>
        <v>0</v>
      </c>
      <c r="D19" s="10"/>
    </row>
    <row r="20" spans="2:4">
      <c r="B20" s="10">
        <v>1</v>
      </c>
      <c r="C20" s="10">
        <f t="shared" si="0"/>
        <v>0.90929742682568171</v>
      </c>
      <c r="D20" s="10">
        <f t="shared" si="1"/>
        <v>0.45464871341284085</v>
      </c>
    </row>
    <row r="21" spans="2:4">
      <c r="B21" s="10">
        <v>2</v>
      </c>
      <c r="C21" s="10">
        <f t="shared" si="0"/>
        <v>-0.7568024953079282</v>
      </c>
      <c r="D21" s="10">
        <f t="shared" si="1"/>
        <v>-0.18920062382698205</v>
      </c>
    </row>
    <row r="22" spans="2:4">
      <c r="B22" s="10">
        <v>3</v>
      </c>
      <c r="C22" s="10">
        <f t="shared" si="0"/>
        <v>-0.27941549819892586</v>
      </c>
      <c r="D22" s="10">
        <f t="shared" si="1"/>
        <v>-4.6569249699820979E-2</v>
      </c>
    </row>
    <row r="23" spans="2:4">
      <c r="B23" s="10">
        <v>4</v>
      </c>
      <c r="C23" s="10">
        <f t="shared" si="0"/>
        <v>0.98935824662338179</v>
      </c>
      <c r="D23" s="10">
        <f t="shared" si="1"/>
        <v>0.12366978082792272</v>
      </c>
    </row>
    <row r="24" spans="2:4">
      <c r="B24" s="10">
        <v>5</v>
      </c>
      <c r="C24" s="10">
        <f t="shared" si="0"/>
        <v>-0.54402111088936977</v>
      </c>
      <c r="D24" s="10">
        <f t="shared" si="1"/>
        <v>-5.4402111088936979E-2</v>
      </c>
    </row>
    <row r="25" spans="2:4">
      <c r="B25" s="10">
        <v>6</v>
      </c>
      <c r="C25" s="10">
        <f t="shared" si="0"/>
        <v>-0.53657291800043494</v>
      </c>
      <c r="D25" s="10">
        <f t="shared" si="1"/>
        <v>-4.4714409833369578E-2</v>
      </c>
    </row>
    <row r="26" spans="2:4">
      <c r="B26" s="10">
        <v>7</v>
      </c>
      <c r="C26" s="10">
        <f t="shared" si="0"/>
        <v>0.99060735569487035</v>
      </c>
      <c r="D26" s="10">
        <f t="shared" si="1"/>
        <v>7.0757668263919313E-2</v>
      </c>
    </row>
    <row r="27" spans="2:4">
      <c r="B27" s="10">
        <v>8</v>
      </c>
      <c r="C27" s="10">
        <f t="shared" si="0"/>
        <v>-0.2879033166650653</v>
      </c>
      <c r="D27" s="10">
        <f t="shared" si="1"/>
        <v>-1.7993957291566581E-2</v>
      </c>
    </row>
    <row r="28" spans="2:4">
      <c r="B28" s="10">
        <v>9</v>
      </c>
      <c r="C28" s="10">
        <f t="shared" si="0"/>
        <v>-0.75098724677167605</v>
      </c>
      <c r="D28" s="10">
        <f t="shared" si="1"/>
        <v>-4.1721513709537555E-2</v>
      </c>
    </row>
    <row r="29" spans="2:4">
      <c r="B29" s="10">
        <v>10</v>
      </c>
      <c r="C29" s="10">
        <f t="shared" si="0"/>
        <v>0.91294525072762767</v>
      </c>
      <c r="D29" s="10">
        <f t="shared" si="1"/>
        <v>4.5647262536381385E-2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50"/>
  <sheetViews>
    <sheetView workbookViewId="0">
      <selection activeCell="C8" sqref="C8"/>
    </sheetView>
  </sheetViews>
  <sheetFormatPr defaultRowHeight="15"/>
  <sheetData>
    <row r="1" spans="1:7" ht="15.75">
      <c r="A1" s="36">
        <v>28.651131249971513</v>
      </c>
      <c r="B1" s="37"/>
      <c r="C1" s="39">
        <f>AVERAGE(A1:A50)</f>
        <v>30.109767881895095</v>
      </c>
      <c r="D1" s="37" t="s">
        <v>42</v>
      </c>
      <c r="E1" s="37"/>
      <c r="F1" s="37"/>
      <c r="G1" s="37"/>
    </row>
    <row r="2" spans="1:7" ht="15.75">
      <c r="A2" s="36">
        <v>36.514619599329308</v>
      </c>
      <c r="B2" s="37"/>
      <c r="C2" s="37"/>
      <c r="D2" s="37"/>
      <c r="E2" s="37"/>
      <c r="F2" s="37"/>
      <c r="G2" s="37"/>
    </row>
    <row r="3" spans="1:7" ht="15.75">
      <c r="A3" s="36">
        <v>27.966733644716442</v>
      </c>
      <c r="B3" s="37"/>
      <c r="C3" s="39">
        <f>MAX(A1:A50)</f>
        <v>36.514619599329308</v>
      </c>
      <c r="D3" s="37" t="s">
        <v>43</v>
      </c>
      <c r="E3" s="37"/>
      <c r="F3" s="37"/>
      <c r="G3" s="37"/>
    </row>
    <row r="4" spans="1:7" ht="15.75">
      <c r="A4" s="36">
        <v>27.785772620773059</v>
      </c>
      <c r="B4" s="37"/>
      <c r="C4" s="37"/>
      <c r="D4" s="37"/>
      <c r="E4" s="37"/>
      <c r="F4" s="37"/>
      <c r="G4" s="37"/>
    </row>
    <row r="5" spans="1:7" ht="15.75">
      <c r="A5" s="36">
        <v>29.988153831509408</v>
      </c>
      <c r="B5" s="37"/>
      <c r="C5" s="39">
        <f>MIN(A1:A50)</f>
        <v>24.388417690061033</v>
      </c>
      <c r="D5" s="37" t="s">
        <v>44</v>
      </c>
      <c r="E5" s="37"/>
      <c r="F5" s="37"/>
      <c r="G5" s="37"/>
    </row>
    <row r="6" spans="1:7" ht="15.75">
      <c r="A6" s="36">
        <v>27.367586956897867</v>
      </c>
      <c r="B6" s="37"/>
      <c r="C6" s="37"/>
      <c r="D6" s="37"/>
      <c r="E6" s="37"/>
      <c r="F6" s="37"/>
      <c r="G6" s="37"/>
    </row>
    <row r="7" spans="1:7" ht="15.75">
      <c r="A7" s="36">
        <v>32.394688181084348</v>
      </c>
      <c r="B7" s="37"/>
      <c r="C7" s="38">
        <f>COUNT(A1:A50)</f>
        <v>50</v>
      </c>
      <c r="D7" s="37" t="s">
        <v>45</v>
      </c>
      <c r="E7" s="37"/>
      <c r="F7" s="37"/>
      <c r="G7" s="37"/>
    </row>
    <row r="8" spans="1:7" ht="15.75">
      <c r="A8" s="36">
        <v>32.515150754334172</v>
      </c>
      <c r="B8" s="37"/>
      <c r="C8" s="37"/>
      <c r="D8" s="37"/>
      <c r="E8" s="37"/>
      <c r="F8" s="37"/>
      <c r="G8" s="37"/>
    </row>
    <row r="9" spans="1:7" ht="15.75">
      <c r="A9" s="36">
        <v>29.473709522135323</v>
      </c>
      <c r="B9" s="37"/>
      <c r="C9" s="37"/>
      <c r="D9" s="37"/>
      <c r="E9" s="37"/>
      <c r="F9" s="37"/>
      <c r="G9" s="37"/>
    </row>
    <row r="10" spans="1:7" ht="15.75">
      <c r="A10" s="36">
        <v>34.272101250535343</v>
      </c>
      <c r="B10" s="37"/>
      <c r="C10" s="37"/>
      <c r="D10" s="37"/>
      <c r="E10" s="37"/>
      <c r="F10" s="37"/>
      <c r="G10" s="37"/>
    </row>
    <row r="11" spans="1:7" ht="15.75">
      <c r="A11" s="36">
        <v>30.893066953722155</v>
      </c>
      <c r="B11" s="37"/>
      <c r="C11" s="37"/>
      <c r="D11" s="37"/>
      <c r="E11" s="37"/>
      <c r="F11" s="37"/>
      <c r="G11" s="37"/>
    </row>
    <row r="12" spans="1:7" ht="15.75">
      <c r="A12" s="36">
        <v>27.067277490714332</v>
      </c>
      <c r="B12" s="37"/>
      <c r="C12" s="37"/>
      <c r="D12" s="37"/>
      <c r="E12" s="37"/>
      <c r="F12" s="37"/>
      <c r="G12" s="37"/>
    </row>
    <row r="13" spans="1:7" ht="15.75">
      <c r="A13" s="36">
        <v>29.762351876597677</v>
      </c>
      <c r="B13" s="37"/>
      <c r="C13" s="37"/>
      <c r="D13" s="37"/>
      <c r="E13" s="37"/>
      <c r="F13" s="37"/>
      <c r="G13" s="37"/>
    </row>
    <row r="14" spans="1:7" ht="15.75">
      <c r="A14" s="36">
        <v>32.369023377468693</v>
      </c>
      <c r="B14" s="37"/>
      <c r="C14" s="37"/>
      <c r="D14" s="37"/>
      <c r="E14" s="37"/>
      <c r="F14" s="37"/>
      <c r="G14" s="37"/>
    </row>
    <row r="15" spans="1:7" ht="15.75">
      <c r="A15" s="36">
        <v>28.658611843893596</v>
      </c>
      <c r="B15" s="37"/>
      <c r="C15" s="37"/>
      <c r="D15" s="37"/>
      <c r="E15" s="37"/>
      <c r="F15" s="37"/>
      <c r="G15" s="37"/>
    </row>
    <row r="16" spans="1:7" ht="15.75">
      <c r="A16" s="36">
        <v>27.300136556077632</v>
      </c>
      <c r="B16" s="37"/>
      <c r="C16" s="37"/>
      <c r="D16" s="37"/>
      <c r="E16" s="37"/>
      <c r="F16" s="37"/>
      <c r="G16" s="37"/>
    </row>
    <row r="17" spans="1:7" ht="15.75">
      <c r="A17" s="36">
        <v>34.647017703973688</v>
      </c>
      <c r="B17" s="37"/>
      <c r="C17" s="37"/>
      <c r="D17" s="37"/>
      <c r="E17" s="37"/>
      <c r="F17" s="37"/>
      <c r="G17" s="37"/>
    </row>
    <row r="18" spans="1:7" ht="15.75">
      <c r="A18" s="36">
        <v>30.511190023644303</v>
      </c>
      <c r="B18" s="37"/>
      <c r="C18" s="37"/>
      <c r="D18" s="37"/>
      <c r="E18" s="37"/>
      <c r="F18" s="37"/>
      <c r="G18" s="37"/>
    </row>
    <row r="19" spans="1:7" ht="15.75">
      <c r="A19" s="36">
        <v>28.714793036924675</v>
      </c>
      <c r="B19" s="37"/>
      <c r="C19" s="37"/>
      <c r="D19" s="37"/>
      <c r="E19" s="37"/>
      <c r="F19" s="37"/>
      <c r="G19" s="37"/>
    </row>
    <row r="20" spans="1:7" ht="15.75">
      <c r="A20" s="36">
        <v>32.478924443494179</v>
      </c>
      <c r="B20" s="37"/>
      <c r="C20" s="37"/>
      <c r="D20" s="37"/>
      <c r="E20" s="37"/>
      <c r="F20" s="37"/>
      <c r="G20" s="37"/>
    </row>
    <row r="21" spans="1:7" ht="15.75">
      <c r="A21" s="36">
        <v>33.861021014017751</v>
      </c>
      <c r="B21" s="37"/>
      <c r="C21" s="37"/>
      <c r="D21" s="37"/>
      <c r="E21" s="37"/>
      <c r="F21" s="37"/>
      <c r="G21" s="37"/>
    </row>
    <row r="22" spans="1:7" ht="15.75">
      <c r="A22" s="36">
        <v>31.510471747678821</v>
      </c>
      <c r="B22" s="37"/>
      <c r="C22" s="37"/>
      <c r="D22" s="37"/>
      <c r="E22" s="37"/>
      <c r="F22" s="37"/>
      <c r="G22" s="37"/>
    </row>
    <row r="23" spans="1:7" ht="15.75">
      <c r="A23" s="36">
        <v>29.772765590932977</v>
      </c>
      <c r="B23" s="37"/>
      <c r="C23" s="37"/>
      <c r="D23" s="37"/>
      <c r="E23" s="37"/>
      <c r="F23" s="37"/>
      <c r="G23" s="37"/>
    </row>
    <row r="24" spans="1:7" ht="15.75">
      <c r="A24" s="36">
        <v>26.426640791469254</v>
      </c>
      <c r="B24" s="37"/>
      <c r="C24" s="37"/>
      <c r="D24" s="37"/>
      <c r="E24" s="37"/>
      <c r="F24" s="37"/>
      <c r="G24" s="37"/>
    </row>
    <row r="25" spans="1:7" ht="15.75">
      <c r="A25" s="36">
        <v>25.94533619529102</v>
      </c>
      <c r="B25" s="37"/>
      <c r="C25" s="37"/>
      <c r="D25" s="37"/>
      <c r="E25" s="37"/>
      <c r="F25" s="37"/>
      <c r="G25" s="37"/>
    </row>
    <row r="26" spans="1:7" ht="15.75">
      <c r="A26" s="36">
        <v>35.667970981448889</v>
      </c>
      <c r="B26" s="37"/>
      <c r="C26" s="37"/>
      <c r="D26" s="37"/>
      <c r="E26" s="37"/>
      <c r="F26" s="37"/>
      <c r="G26" s="37"/>
    </row>
    <row r="27" spans="1:7" ht="15.75">
      <c r="A27" s="36">
        <v>29.430957586810109</v>
      </c>
      <c r="B27" s="37"/>
      <c r="C27" s="37"/>
      <c r="D27" s="37"/>
      <c r="E27" s="37"/>
      <c r="F27" s="37"/>
      <c r="G27" s="37"/>
    </row>
    <row r="28" spans="1:7" ht="15.75">
      <c r="A28" s="36">
        <v>30.311376879835734</v>
      </c>
      <c r="B28" s="37"/>
      <c r="C28" s="37"/>
      <c r="D28" s="37"/>
      <c r="E28" s="37"/>
      <c r="F28" s="37"/>
      <c r="G28" s="37"/>
    </row>
    <row r="29" spans="1:7" ht="15.75">
      <c r="A29" s="36">
        <v>29.662509253539611</v>
      </c>
      <c r="B29" s="37"/>
      <c r="C29" s="37"/>
      <c r="D29" s="37"/>
      <c r="E29" s="37"/>
      <c r="F29" s="37"/>
      <c r="G29" s="37"/>
    </row>
    <row r="30" spans="1:7" ht="15.75">
      <c r="A30" s="36">
        <v>29.350956159105408</v>
      </c>
      <c r="B30" s="37"/>
      <c r="C30" s="37"/>
      <c r="D30" s="37"/>
      <c r="E30" s="37"/>
      <c r="F30" s="37"/>
      <c r="G30" s="37"/>
    </row>
    <row r="31" spans="1:7" ht="15.75">
      <c r="A31" s="36">
        <v>32.462894599375431</v>
      </c>
      <c r="B31" s="37"/>
      <c r="C31" s="37"/>
      <c r="D31" s="37"/>
      <c r="E31" s="37"/>
      <c r="F31" s="37"/>
      <c r="G31" s="37"/>
    </row>
    <row r="32" spans="1:7" ht="15.75">
      <c r="A32" s="36">
        <v>30.170388148035272</v>
      </c>
      <c r="B32" s="37"/>
      <c r="C32" s="37"/>
      <c r="D32" s="37"/>
      <c r="E32" s="37"/>
      <c r="F32" s="37"/>
      <c r="G32" s="37"/>
    </row>
    <row r="33" spans="1:7" ht="15.75">
      <c r="A33" s="36">
        <v>30.228237695409916</v>
      </c>
      <c r="B33" s="37"/>
      <c r="C33" s="37"/>
      <c r="D33" s="37"/>
      <c r="E33" s="37"/>
      <c r="F33" s="37"/>
      <c r="G33" s="37"/>
    </row>
    <row r="34" spans="1:7" ht="15.75">
      <c r="A34" s="36">
        <v>33.329830633447273</v>
      </c>
      <c r="B34" s="37"/>
      <c r="C34" s="37"/>
      <c r="D34" s="37"/>
      <c r="E34" s="37"/>
      <c r="F34" s="37"/>
      <c r="G34" s="37"/>
    </row>
    <row r="35" spans="1:7" ht="15.75">
      <c r="A35" s="36">
        <v>27.589986833190778</v>
      </c>
      <c r="B35" s="37"/>
      <c r="C35" s="37"/>
      <c r="D35" s="37"/>
      <c r="E35" s="37"/>
      <c r="F35" s="37"/>
      <c r="G35" s="37"/>
    </row>
    <row r="36" spans="1:7" ht="15.75">
      <c r="A36" s="36">
        <v>29.648409243491187</v>
      </c>
      <c r="B36" s="37"/>
      <c r="C36" s="37"/>
      <c r="D36" s="37"/>
      <c r="E36" s="37"/>
      <c r="F36" s="37"/>
      <c r="G36" s="37"/>
    </row>
    <row r="37" spans="1:7" ht="15.75">
      <c r="A37" s="36">
        <v>30.04433786671143</v>
      </c>
      <c r="B37" s="37"/>
      <c r="C37" s="37"/>
      <c r="D37" s="37"/>
      <c r="E37" s="37"/>
      <c r="F37" s="37"/>
      <c r="G37" s="37"/>
    </row>
    <row r="38" spans="1:7" ht="15.75">
      <c r="A38" s="36">
        <v>27.837255705235293</v>
      </c>
      <c r="B38" s="37"/>
      <c r="C38" s="37"/>
      <c r="D38" s="37"/>
      <c r="E38" s="37"/>
      <c r="F38" s="37"/>
      <c r="G38" s="37"/>
    </row>
    <row r="39" spans="1:7" ht="15.75">
      <c r="A39" s="36">
        <v>29.997922373040637</v>
      </c>
      <c r="B39" s="37"/>
      <c r="C39" s="37"/>
      <c r="D39" s="37"/>
      <c r="E39" s="37"/>
      <c r="F39" s="37"/>
      <c r="G39" s="37"/>
    </row>
    <row r="40" spans="1:7" ht="15.75">
      <c r="A40" s="36">
        <v>29.722797383583384</v>
      </c>
      <c r="B40" s="37"/>
      <c r="C40" s="37"/>
      <c r="D40" s="37"/>
      <c r="E40" s="37"/>
      <c r="F40" s="37"/>
      <c r="G40" s="37"/>
    </row>
    <row r="41" spans="1:7" ht="15.75">
      <c r="A41" s="36">
        <v>27.594500200648326</v>
      </c>
      <c r="B41" s="37"/>
      <c r="C41" s="37"/>
      <c r="D41" s="37"/>
      <c r="E41" s="37"/>
      <c r="F41" s="37"/>
      <c r="G41" s="37"/>
    </row>
    <row r="42" spans="1:7" ht="15.75">
      <c r="A42" s="36">
        <v>33.078133659073501</v>
      </c>
      <c r="B42" s="37"/>
      <c r="C42" s="37"/>
      <c r="D42" s="37"/>
      <c r="E42" s="37"/>
      <c r="F42" s="37"/>
      <c r="G42" s="37"/>
    </row>
    <row r="43" spans="1:7" ht="15.75">
      <c r="A43" s="36">
        <v>30.647855813440401</v>
      </c>
      <c r="B43" s="37"/>
      <c r="C43" s="37"/>
      <c r="D43" s="37"/>
      <c r="E43" s="37"/>
      <c r="F43" s="37"/>
      <c r="G43" s="37"/>
    </row>
    <row r="44" spans="1:7" ht="15.75">
      <c r="A44" s="36">
        <v>31.974126462300774</v>
      </c>
      <c r="B44" s="37"/>
      <c r="C44" s="37"/>
      <c r="D44" s="37"/>
      <c r="E44" s="37"/>
      <c r="F44" s="37"/>
      <c r="G44" s="37"/>
    </row>
    <row r="45" spans="1:7" ht="15.75">
      <c r="A45" s="36">
        <v>24.480140230734833</v>
      </c>
      <c r="B45" s="37"/>
      <c r="C45" s="37"/>
      <c r="D45" s="37"/>
      <c r="E45" s="37"/>
      <c r="F45" s="37"/>
      <c r="G45" s="37"/>
    </row>
    <row r="46" spans="1:7" ht="15.75">
      <c r="A46" s="36">
        <v>24.388417690061033</v>
      </c>
      <c r="B46" s="37"/>
      <c r="C46" s="37"/>
      <c r="D46" s="37"/>
      <c r="E46" s="37"/>
      <c r="F46" s="37"/>
      <c r="G46" s="37"/>
    </row>
    <row r="47" spans="1:7" ht="15.75">
      <c r="A47" s="36">
        <v>34.187131708022207</v>
      </c>
      <c r="B47" s="37"/>
      <c r="C47" s="37"/>
      <c r="D47" s="37"/>
      <c r="E47" s="37"/>
      <c r="F47" s="37"/>
      <c r="G47" s="37"/>
    </row>
    <row r="48" spans="1:7" ht="15.75">
      <c r="A48" s="36">
        <v>32.180740921176039</v>
      </c>
      <c r="B48" s="37"/>
      <c r="C48" s="37"/>
      <c r="D48" s="37"/>
      <c r="E48" s="37"/>
      <c r="F48" s="37"/>
      <c r="G48" s="37"/>
    </row>
    <row r="49" spans="1:7" ht="15.75">
      <c r="A49" s="36">
        <v>28.397436229424784</v>
      </c>
      <c r="B49" s="37"/>
      <c r="C49" s="37"/>
      <c r="D49" s="37"/>
      <c r="E49" s="37"/>
      <c r="F49" s="37"/>
      <c r="G49" s="37"/>
    </row>
    <row r="50" spans="1:7" ht="15.75">
      <c r="A50" s="36">
        <v>26.255803580424981</v>
      </c>
      <c r="B50" s="37"/>
      <c r="C50" s="37"/>
      <c r="D50" s="37"/>
      <c r="E50" s="37"/>
      <c r="F50" s="37"/>
      <c r="G50" s="3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I1" sqref="I1:L4"/>
    </sheetView>
  </sheetViews>
  <sheetFormatPr defaultRowHeight="15"/>
  <cols>
    <col min="1" max="1" width="14.7109375" bestFit="1" customWidth="1"/>
    <col min="2" max="2" width="19.28515625" customWidth="1"/>
    <col min="3" max="3" width="14.7109375" bestFit="1" customWidth="1"/>
    <col min="4" max="4" width="15.7109375" customWidth="1"/>
    <col min="5" max="5" width="16.140625" customWidth="1"/>
    <col min="6" max="6" width="21.42578125" customWidth="1"/>
  </cols>
  <sheetData>
    <row r="1" spans="1:6" ht="63">
      <c r="A1" s="40" t="s">
        <v>46</v>
      </c>
      <c r="B1" s="41" t="s">
        <v>47</v>
      </c>
      <c r="C1" s="41" t="s">
        <v>48</v>
      </c>
      <c r="D1" s="40"/>
      <c r="E1" s="41" t="s">
        <v>49</v>
      </c>
      <c r="F1" s="41" t="s">
        <v>50</v>
      </c>
    </row>
    <row r="2" spans="1:6" ht="15.75">
      <c r="A2" s="42" t="s">
        <v>51</v>
      </c>
      <c r="B2" s="42">
        <v>872</v>
      </c>
      <c r="C2" s="43">
        <f>B2*$F$2/$E$2</f>
        <v>1482.4</v>
      </c>
      <c r="D2" s="42"/>
      <c r="E2" s="42">
        <v>10</v>
      </c>
      <c r="F2" s="43">
        <v>17</v>
      </c>
    </row>
    <row r="3" spans="1:6" ht="15.75">
      <c r="A3" s="42" t="s">
        <v>52</v>
      </c>
      <c r="B3" s="42">
        <v>286</v>
      </c>
      <c r="C3" s="43">
        <f t="shared" ref="C3:C4" si="0">B3*$F$2/$E$2</f>
        <v>486.2</v>
      </c>
      <c r="D3" s="42"/>
      <c r="E3" s="42"/>
      <c r="F3" s="42"/>
    </row>
    <row r="4" spans="1:6" ht="15.75">
      <c r="A4" s="42" t="s">
        <v>53</v>
      </c>
      <c r="B4" s="42">
        <v>1412</v>
      </c>
      <c r="C4" s="43">
        <f t="shared" si="0"/>
        <v>2400.4</v>
      </c>
      <c r="D4" s="42"/>
      <c r="E4" s="42"/>
      <c r="F4" s="42"/>
    </row>
    <row r="5" spans="1:6" ht="15.75">
      <c r="A5" s="42"/>
      <c r="B5" s="42"/>
      <c r="C5" s="42"/>
      <c r="D5" s="42"/>
      <c r="E5" s="42"/>
      <c r="F5" s="4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33"/>
  <sheetViews>
    <sheetView workbookViewId="0">
      <selection sqref="A1:D33"/>
    </sheetView>
  </sheetViews>
  <sheetFormatPr defaultRowHeight="15"/>
  <cols>
    <col min="1" max="1" width="8.42578125" bestFit="1" customWidth="1"/>
    <col min="2" max="2" width="22.7109375" bestFit="1" customWidth="1"/>
    <col min="3" max="3" width="10.7109375" bestFit="1" customWidth="1"/>
    <col min="4" max="4" width="28.7109375" customWidth="1"/>
  </cols>
  <sheetData>
    <row r="1" spans="1:4" ht="60.75" customHeight="1">
      <c r="A1" s="45" t="s">
        <v>54</v>
      </c>
      <c r="B1" s="46" t="s">
        <v>55</v>
      </c>
      <c r="C1" s="46" t="s">
        <v>56</v>
      </c>
      <c r="D1" s="47" t="s">
        <v>57</v>
      </c>
    </row>
    <row r="2" spans="1:4">
      <c r="A2" s="48">
        <v>41926</v>
      </c>
      <c r="B2" s="49" t="s">
        <v>58</v>
      </c>
      <c r="C2" s="50">
        <v>1</v>
      </c>
      <c r="D2" s="51" t="s">
        <v>59</v>
      </c>
    </row>
    <row r="3" spans="1:4">
      <c r="A3" s="48"/>
      <c r="B3" s="52" t="s">
        <v>87</v>
      </c>
      <c r="C3" s="50">
        <f>SUBTOTAL(3,C2:C2)</f>
        <v>1</v>
      </c>
      <c r="D3" s="53">
        <f>SUBTOTAL(3,D2:D2)</f>
        <v>1</v>
      </c>
    </row>
    <row r="4" spans="1:4">
      <c r="A4" s="48">
        <v>41926</v>
      </c>
      <c r="B4" s="49" t="s">
        <v>51</v>
      </c>
      <c r="C4" s="50">
        <v>3</v>
      </c>
      <c r="D4" s="51" t="s">
        <v>59</v>
      </c>
    </row>
    <row r="5" spans="1:4">
      <c r="A5" s="48"/>
      <c r="B5" s="52" t="s">
        <v>88</v>
      </c>
      <c r="C5" s="50">
        <f>SUBTOTAL(3,C4:C4)</f>
        <v>1</v>
      </c>
      <c r="D5" s="53">
        <f>SUBTOTAL(3,D4:D4)</f>
        <v>1</v>
      </c>
    </row>
    <row r="6" spans="1:4">
      <c r="A6" s="48">
        <v>41926</v>
      </c>
      <c r="B6" s="49" t="s">
        <v>60</v>
      </c>
      <c r="C6" s="50">
        <v>5</v>
      </c>
      <c r="D6" s="51" t="s">
        <v>61</v>
      </c>
    </row>
    <row r="7" spans="1:4">
      <c r="A7" s="48"/>
      <c r="B7" s="52" t="s">
        <v>89</v>
      </c>
      <c r="C7" s="50">
        <f>SUBTOTAL(3,C6:C6)</f>
        <v>1</v>
      </c>
      <c r="D7" s="53">
        <f>SUBTOTAL(3,D6:D6)</f>
        <v>1</v>
      </c>
    </row>
    <row r="8" spans="1:4">
      <c r="A8" s="48">
        <v>41926</v>
      </c>
      <c r="B8" s="49" t="s">
        <v>62</v>
      </c>
      <c r="C8" s="50">
        <v>7</v>
      </c>
      <c r="D8" s="51" t="s">
        <v>63</v>
      </c>
    </row>
    <row r="9" spans="1:4">
      <c r="A9" s="48"/>
      <c r="B9" s="52" t="s">
        <v>90</v>
      </c>
      <c r="C9" s="50">
        <f>SUBTOTAL(3,C8:C8)</f>
        <v>1</v>
      </c>
      <c r="D9" s="53">
        <f>SUBTOTAL(3,D8:D8)</f>
        <v>1</v>
      </c>
    </row>
    <row r="10" spans="1:4">
      <c r="A10" s="48">
        <v>41927</v>
      </c>
      <c r="B10" s="49" t="s">
        <v>64</v>
      </c>
      <c r="C10" s="50">
        <v>3</v>
      </c>
      <c r="D10" s="51" t="s">
        <v>65</v>
      </c>
    </row>
    <row r="11" spans="1:4">
      <c r="A11" s="48"/>
      <c r="B11" s="52" t="s">
        <v>91</v>
      </c>
      <c r="C11" s="50">
        <f>SUBTOTAL(3,C10:C10)</f>
        <v>1</v>
      </c>
      <c r="D11" s="53">
        <f>SUBTOTAL(3,D10:D10)</f>
        <v>1</v>
      </c>
    </row>
    <row r="12" spans="1:4">
      <c r="A12" s="48">
        <v>41927</v>
      </c>
      <c r="B12" s="49" t="s">
        <v>66</v>
      </c>
      <c r="C12" s="50">
        <v>4</v>
      </c>
      <c r="D12" s="51" t="s">
        <v>67</v>
      </c>
    </row>
    <row r="13" spans="1:4">
      <c r="A13" s="48"/>
      <c r="B13" s="52" t="s">
        <v>92</v>
      </c>
      <c r="C13" s="50">
        <f>SUBTOTAL(3,C12:C12)</f>
        <v>1</v>
      </c>
      <c r="D13" s="53">
        <f>SUBTOTAL(3,D12:D12)</f>
        <v>1</v>
      </c>
    </row>
    <row r="14" spans="1:4">
      <c r="A14" s="48">
        <v>41927</v>
      </c>
      <c r="B14" s="49" t="s">
        <v>53</v>
      </c>
      <c r="C14" s="50">
        <v>8</v>
      </c>
      <c r="D14" s="51" t="s">
        <v>68</v>
      </c>
    </row>
    <row r="15" spans="1:4">
      <c r="A15" s="48"/>
      <c r="B15" s="52" t="s">
        <v>93</v>
      </c>
      <c r="C15" s="50">
        <f>SUBTOTAL(3,C14:C14)</f>
        <v>1</v>
      </c>
      <c r="D15" s="53">
        <f>SUBTOTAL(3,D14:D14)</f>
        <v>1</v>
      </c>
    </row>
    <row r="16" spans="1:4">
      <c r="A16" s="48">
        <v>41927</v>
      </c>
      <c r="B16" s="49" t="s">
        <v>69</v>
      </c>
      <c r="C16" s="50">
        <v>2</v>
      </c>
      <c r="D16" s="51" t="s">
        <v>70</v>
      </c>
    </row>
    <row r="17" spans="1:4">
      <c r="A17" s="48"/>
      <c r="B17" s="52" t="s">
        <v>94</v>
      </c>
      <c r="C17" s="50">
        <f>SUBTOTAL(3,C16:C16)</f>
        <v>1</v>
      </c>
      <c r="D17" s="53">
        <f>SUBTOTAL(3,D16:D16)</f>
        <v>1</v>
      </c>
    </row>
    <row r="18" spans="1:4">
      <c r="A18" s="48">
        <v>41928</v>
      </c>
      <c r="B18" s="49" t="s">
        <v>71</v>
      </c>
      <c r="C18" s="50">
        <v>2</v>
      </c>
      <c r="D18" s="51" t="s">
        <v>72</v>
      </c>
    </row>
    <row r="19" spans="1:4">
      <c r="A19" s="48"/>
      <c r="B19" s="52" t="s">
        <v>95</v>
      </c>
      <c r="C19" s="50">
        <f>SUBTOTAL(3,C18:C18)</f>
        <v>1</v>
      </c>
      <c r="D19" s="53">
        <f>SUBTOTAL(3,D18:D18)</f>
        <v>1</v>
      </c>
    </row>
    <row r="20" spans="1:4">
      <c r="A20" s="48">
        <v>41928</v>
      </c>
      <c r="B20" s="49" t="s">
        <v>73</v>
      </c>
      <c r="C20" s="50">
        <v>3</v>
      </c>
      <c r="D20" s="51" t="s">
        <v>74</v>
      </c>
    </row>
    <row r="21" spans="1:4">
      <c r="A21" s="48">
        <v>41928</v>
      </c>
      <c r="B21" s="49" t="s">
        <v>73</v>
      </c>
      <c r="C21" s="50">
        <v>7</v>
      </c>
      <c r="D21" s="51" t="s">
        <v>75</v>
      </c>
    </row>
    <row r="22" spans="1:4">
      <c r="A22" s="48"/>
      <c r="B22" s="52" t="s">
        <v>96</v>
      </c>
      <c r="C22" s="50">
        <f>SUBTOTAL(3,C20:C21)</f>
        <v>2</v>
      </c>
      <c r="D22" s="53">
        <f>SUBTOTAL(3,D20:D21)</f>
        <v>2</v>
      </c>
    </row>
    <row r="23" spans="1:4">
      <c r="A23" s="48">
        <v>41928</v>
      </c>
      <c r="B23" s="49" t="s">
        <v>76</v>
      </c>
      <c r="C23" s="50">
        <v>8</v>
      </c>
      <c r="D23" s="51" t="s">
        <v>77</v>
      </c>
    </row>
    <row r="24" spans="1:4">
      <c r="A24" s="48"/>
      <c r="B24" s="52" t="s">
        <v>97</v>
      </c>
      <c r="C24" s="50">
        <f>SUBTOTAL(3,C23:C23)</f>
        <v>1</v>
      </c>
      <c r="D24" s="53">
        <f>SUBTOTAL(3,D23:D23)</f>
        <v>1</v>
      </c>
    </row>
    <row r="25" spans="1:4">
      <c r="A25" s="48">
        <v>41929</v>
      </c>
      <c r="B25" s="49" t="s">
        <v>78</v>
      </c>
      <c r="C25" s="50">
        <v>3</v>
      </c>
      <c r="D25" s="51" t="s">
        <v>79</v>
      </c>
    </row>
    <row r="26" spans="1:4">
      <c r="A26" s="48"/>
      <c r="B26" s="52" t="s">
        <v>98</v>
      </c>
      <c r="C26" s="50">
        <f>SUBTOTAL(3,C25:C25)</f>
        <v>1</v>
      </c>
      <c r="D26" s="53">
        <f>SUBTOTAL(3,D25:D25)</f>
        <v>1</v>
      </c>
    </row>
    <row r="27" spans="1:4">
      <c r="A27" s="48">
        <v>41929</v>
      </c>
      <c r="B27" s="49" t="s">
        <v>60</v>
      </c>
      <c r="C27" s="50">
        <v>3</v>
      </c>
      <c r="D27" s="51" t="s">
        <v>80</v>
      </c>
    </row>
    <row r="28" spans="1:4">
      <c r="A28" s="48"/>
      <c r="B28" s="52" t="s">
        <v>89</v>
      </c>
      <c r="C28" s="50">
        <f>SUBTOTAL(3,C27:C27)</f>
        <v>1</v>
      </c>
      <c r="D28" s="53">
        <f>SUBTOTAL(3,D27:D27)</f>
        <v>1</v>
      </c>
    </row>
    <row r="29" spans="1:4">
      <c r="A29" s="48">
        <v>41929</v>
      </c>
      <c r="B29" s="49" t="s">
        <v>62</v>
      </c>
      <c r="C29" s="50">
        <v>5</v>
      </c>
      <c r="D29" s="51" t="s">
        <v>61</v>
      </c>
    </row>
    <row r="30" spans="1:4">
      <c r="A30" s="48"/>
      <c r="B30" s="52" t="s">
        <v>90</v>
      </c>
      <c r="C30" s="50">
        <f>SUBTOTAL(3,C29:C29)</f>
        <v>1</v>
      </c>
      <c r="D30" s="53">
        <f>SUBTOTAL(3,D29:D29)</f>
        <v>1</v>
      </c>
    </row>
    <row r="31" spans="1:4">
      <c r="A31" s="48">
        <v>41929</v>
      </c>
      <c r="B31" s="49" t="s">
        <v>64</v>
      </c>
      <c r="C31" s="50">
        <v>7</v>
      </c>
      <c r="D31" s="51" t="s">
        <v>81</v>
      </c>
    </row>
    <row r="32" spans="1:4">
      <c r="A32" s="48"/>
      <c r="B32" s="52" t="s">
        <v>91</v>
      </c>
      <c r="C32" s="50">
        <f>SUBTOTAL(3,C31:C31)</f>
        <v>1</v>
      </c>
      <c r="D32" s="53">
        <f>SUBTOTAL(3,D31:D31)</f>
        <v>1</v>
      </c>
    </row>
    <row r="33" spans="1:4">
      <c r="A33" s="48"/>
      <c r="B33" s="52" t="s">
        <v>86</v>
      </c>
      <c r="C33" s="50">
        <f>SUBTOTAL(3,C2:C31)</f>
        <v>16</v>
      </c>
      <c r="D33" s="53">
        <f>SUBTOTAL(3,D2:D31)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12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7</vt:lpstr>
      <vt:lpstr>8</vt:lpstr>
      <vt:lpstr>9_2</vt:lpstr>
      <vt:lpstr>9_1</vt:lpstr>
      <vt:lpstr>10</vt:lpstr>
      <vt:lpstr>10_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2017-01-31T16:45:09Z</dcterms:modified>
</cp:coreProperties>
</file>